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20" yWindow="75" windowWidth="9075" windowHeight="3750" tabRatio="741" activeTab="1"/>
  </bookViews>
  <sheets>
    <sheet name="SYNTHE AUTO EVA" sheetId="7" r:id="rId1"/>
    <sheet name="GRAPHIQUE AUTO-EVALUATION" sheetId="19" r:id="rId2"/>
  </sheets>
  <definedNames>
    <definedName name="GOUV">'SYNTHE AUTO EVA'!$B$12:$I$14</definedName>
    <definedName name="GOUVERNANCE">'SYNTHE AUTO EVA'!$B$2:$I$5</definedName>
    <definedName name="KEROUPOURCENTAGECVPC">#REF!</definedName>
    <definedName name="KOUANDEPOURCENTAGECVPC">#REF!</definedName>
    <definedName name="_xlnm.Print_Area" localSheetId="0">'SYNTHE AUTO EVA'!$A$1:$BT$36</definedName>
  </definedNames>
  <calcPr calcId="145621"/>
</workbook>
</file>

<file path=xl/calcChain.xml><?xml version="1.0" encoding="utf-8"?>
<calcChain xmlns="http://schemas.openxmlformats.org/spreadsheetml/2006/main">
  <c r="BT31" i="7" l="1"/>
  <c r="BT30" i="7"/>
  <c r="BT29" i="7"/>
  <c r="BT28" i="7"/>
  <c r="BT27" i="7"/>
  <c r="BT26" i="7"/>
  <c r="BT25" i="7"/>
  <c r="BT24" i="7"/>
  <c r="BT23" i="7"/>
  <c r="BT22" i="7"/>
  <c r="BT21" i="7"/>
  <c r="BT20" i="7"/>
  <c r="BT19" i="7"/>
  <c r="BT18" i="7"/>
  <c r="BT17" i="7"/>
  <c r="BS9" i="7"/>
  <c r="BR9" i="7"/>
  <c r="BQ9" i="7"/>
  <c r="BP9" i="7"/>
  <c r="BO9" i="7"/>
  <c r="BN9" i="7"/>
  <c r="BS8" i="7"/>
  <c r="BR8" i="7"/>
  <c r="BQ8" i="7"/>
  <c r="BP8" i="7"/>
  <c r="BO8" i="7"/>
  <c r="BN8" i="7"/>
  <c r="BS7" i="7"/>
  <c r="BR7" i="7"/>
  <c r="BQ7" i="7"/>
  <c r="BP7" i="7"/>
  <c r="BO7" i="7"/>
  <c r="BN7" i="7"/>
  <c r="BK31" i="7"/>
  <c r="BK30" i="7"/>
  <c r="BK29" i="7"/>
  <c r="BK28" i="7"/>
  <c r="BK27" i="7"/>
  <c r="BK26" i="7"/>
  <c r="BK25" i="7"/>
  <c r="BK24" i="7"/>
  <c r="BK23" i="7"/>
  <c r="BK22" i="7"/>
  <c r="BK21" i="7"/>
  <c r="BK20" i="7"/>
  <c r="BK19" i="7"/>
  <c r="BK18" i="7"/>
  <c r="BK17" i="7"/>
  <c r="BJ9" i="7"/>
  <c r="BI9" i="7"/>
  <c r="BH9" i="7"/>
  <c r="BG9" i="7"/>
  <c r="BF9" i="7"/>
  <c r="BE9" i="7"/>
  <c r="BJ8" i="7"/>
  <c r="BI8" i="7"/>
  <c r="BH8" i="7"/>
  <c r="BG8" i="7"/>
  <c r="BF8" i="7"/>
  <c r="BE8" i="7"/>
  <c r="BJ7" i="7"/>
  <c r="BI7" i="7"/>
  <c r="BH7" i="7"/>
  <c r="BG7" i="7"/>
  <c r="BF7" i="7"/>
  <c r="BE7" i="7"/>
  <c r="BB31" i="7"/>
  <c r="BB30" i="7"/>
  <c r="BB29" i="7"/>
  <c r="BB28" i="7"/>
  <c r="BB27" i="7"/>
  <c r="BB26" i="7"/>
  <c r="BB25" i="7"/>
  <c r="BB24" i="7"/>
  <c r="BB23" i="7"/>
  <c r="BB22" i="7"/>
  <c r="BB21" i="7"/>
  <c r="BB20" i="7"/>
  <c r="BB19" i="7"/>
  <c r="BB18" i="7"/>
  <c r="BB17" i="7"/>
  <c r="BA9" i="7"/>
  <c r="AZ9" i="7"/>
  <c r="AY9" i="7"/>
  <c r="AX9" i="7"/>
  <c r="AW9" i="7"/>
  <c r="AV9" i="7"/>
  <c r="BA8" i="7"/>
  <c r="AZ8" i="7"/>
  <c r="AY8" i="7"/>
  <c r="AX8" i="7"/>
  <c r="AW8" i="7"/>
  <c r="AV8" i="7"/>
  <c r="BA7" i="7"/>
  <c r="AZ7" i="7"/>
  <c r="AY7" i="7"/>
  <c r="AX7" i="7"/>
  <c r="AW7" i="7"/>
  <c r="AV7" i="7"/>
  <c r="AS31" i="7"/>
  <c r="AS30" i="7"/>
  <c r="AS29" i="7"/>
  <c r="AS28" i="7"/>
  <c r="AS27" i="7"/>
  <c r="AS26" i="7"/>
  <c r="AS25" i="7"/>
  <c r="AS24" i="7"/>
  <c r="AS23" i="7"/>
  <c r="AS22" i="7"/>
  <c r="AS21" i="7"/>
  <c r="AS20" i="7"/>
  <c r="AS19" i="7"/>
  <c r="AS18" i="7"/>
  <c r="AS17" i="7"/>
  <c r="AR9" i="7"/>
  <c r="AQ9" i="7"/>
  <c r="AP9" i="7"/>
  <c r="AO9" i="7"/>
  <c r="AN9" i="7"/>
  <c r="AM9" i="7"/>
  <c r="AR8" i="7"/>
  <c r="AQ8" i="7"/>
  <c r="AP8" i="7"/>
  <c r="AO8" i="7"/>
  <c r="AN8" i="7"/>
  <c r="AM8" i="7"/>
  <c r="AR7" i="7"/>
  <c r="AQ7" i="7"/>
  <c r="AP7" i="7"/>
  <c r="AO7" i="7"/>
  <c r="AN7" i="7"/>
  <c r="AM7" i="7"/>
  <c r="AJ31" i="7"/>
  <c r="AJ30" i="7"/>
  <c r="AJ29" i="7"/>
  <c r="AJ28" i="7"/>
  <c r="AJ27" i="7"/>
  <c r="AJ26" i="7"/>
  <c r="AJ25" i="7"/>
  <c r="AJ24" i="7"/>
  <c r="AJ23" i="7"/>
  <c r="AJ22" i="7"/>
  <c r="AJ21" i="7"/>
  <c r="AJ20" i="7"/>
  <c r="AJ19" i="7"/>
  <c r="AJ18" i="7"/>
  <c r="AJ17" i="7"/>
  <c r="AI9" i="7"/>
  <c r="AH9" i="7"/>
  <c r="AG9" i="7"/>
  <c r="AF9" i="7"/>
  <c r="AE9" i="7"/>
  <c r="AD9" i="7"/>
  <c r="AI8" i="7"/>
  <c r="AH8" i="7"/>
  <c r="AG8" i="7"/>
  <c r="AF8" i="7"/>
  <c r="AE8" i="7"/>
  <c r="AD8" i="7"/>
  <c r="AI7" i="7"/>
  <c r="AH7" i="7"/>
  <c r="AG7" i="7"/>
  <c r="AF7" i="7"/>
  <c r="AE7" i="7"/>
  <c r="AD7" i="7"/>
  <c r="AA31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Z9" i="7"/>
  <c r="Y9" i="7"/>
  <c r="X9" i="7"/>
  <c r="W9" i="7"/>
  <c r="V9" i="7"/>
  <c r="U9" i="7"/>
  <c r="Z8" i="7"/>
  <c r="Y8" i="7"/>
  <c r="X8" i="7"/>
  <c r="W8" i="7"/>
  <c r="V8" i="7"/>
  <c r="U8" i="7"/>
  <c r="Z7" i="7"/>
  <c r="Y7" i="7"/>
  <c r="X7" i="7"/>
  <c r="W7" i="7"/>
  <c r="V7" i="7"/>
  <c r="U7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Q9" i="7"/>
  <c r="P9" i="7"/>
  <c r="O9" i="7"/>
  <c r="N9" i="7"/>
  <c r="M9" i="7"/>
  <c r="L9" i="7"/>
  <c r="Q8" i="7"/>
  <c r="P8" i="7"/>
  <c r="O8" i="7"/>
  <c r="N8" i="7"/>
  <c r="M8" i="7"/>
  <c r="L8" i="7"/>
  <c r="Q7" i="7"/>
  <c r="P7" i="7"/>
  <c r="O7" i="7"/>
  <c r="N7" i="7"/>
  <c r="M7" i="7"/>
  <c r="L7" i="7"/>
  <c r="D7" i="7"/>
  <c r="E7" i="7"/>
  <c r="F7" i="7"/>
  <c r="G7" i="7"/>
  <c r="H7" i="7"/>
  <c r="D8" i="7"/>
  <c r="E8" i="7"/>
  <c r="F8" i="7"/>
  <c r="G8" i="7"/>
  <c r="H8" i="7"/>
  <c r="D9" i="7"/>
  <c r="E9" i="7"/>
  <c r="F9" i="7"/>
  <c r="G9" i="7"/>
  <c r="H9" i="7"/>
  <c r="C9" i="7"/>
  <c r="C8" i="7"/>
  <c r="C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17" i="7"/>
  <c r="I7" i="7" l="1"/>
  <c r="R9" i="7"/>
  <c r="R7" i="7"/>
  <c r="R8" i="7"/>
  <c r="AJ9" i="7"/>
  <c r="AJ7" i="7"/>
  <c r="AJ8" i="7"/>
  <c r="BB9" i="7"/>
  <c r="BB7" i="7"/>
  <c r="BB8" i="7"/>
  <c r="BT9" i="7"/>
  <c r="BT7" i="7"/>
  <c r="BT8" i="7"/>
  <c r="I9" i="7"/>
  <c r="I8" i="7"/>
  <c r="AA9" i="7"/>
  <c r="AA7" i="7"/>
  <c r="AA8" i="7"/>
  <c r="AS9" i="7"/>
  <c r="AS7" i="7"/>
  <c r="AS8" i="7"/>
  <c r="BK9" i="7"/>
  <c r="BK7" i="7"/>
  <c r="BK8" i="7"/>
  <c r="E10" i="7"/>
  <c r="AV10" i="7"/>
  <c r="AX10" i="7"/>
  <c r="AZ10" i="7"/>
  <c r="G10" i="7"/>
  <c r="AD10" i="7"/>
  <c r="AF10" i="7"/>
  <c r="AH10" i="7"/>
  <c r="BN10" i="7"/>
  <c r="BP10" i="7"/>
  <c r="BR10" i="7"/>
  <c r="BO10" i="7"/>
  <c r="BQ10" i="7"/>
  <c r="BS10" i="7"/>
  <c r="BE10" i="7"/>
  <c r="BG10" i="7"/>
  <c r="BI10" i="7"/>
  <c r="BF10" i="7"/>
  <c r="BH10" i="7"/>
  <c r="BJ10" i="7"/>
  <c r="AW10" i="7"/>
  <c r="AY10" i="7"/>
  <c r="BA10" i="7"/>
  <c r="AM10" i="7"/>
  <c r="AO10" i="7"/>
  <c r="AQ10" i="7"/>
  <c r="AN10" i="7"/>
  <c r="AP10" i="7"/>
  <c r="AR10" i="7"/>
  <c r="AE10" i="7"/>
  <c r="AG10" i="7"/>
  <c r="AI10" i="7"/>
  <c r="U10" i="7"/>
  <c r="W10" i="7"/>
  <c r="Y10" i="7"/>
  <c r="V10" i="7"/>
  <c r="X10" i="7"/>
  <c r="Z10" i="7"/>
  <c r="L10" i="7"/>
  <c r="N10" i="7"/>
  <c r="P10" i="7"/>
  <c r="M10" i="7"/>
  <c r="O10" i="7"/>
  <c r="Q10" i="7"/>
  <c r="F10" i="7"/>
  <c r="D10" i="7"/>
  <c r="H10" i="7"/>
  <c r="BT10" i="7" l="1"/>
  <c r="BT14" i="7" s="1"/>
  <c r="BK10" i="7"/>
  <c r="BK14" i="7" s="1"/>
  <c r="R10" i="7"/>
  <c r="R14" i="7" s="1"/>
  <c r="AS10" i="7"/>
  <c r="AS14" i="7" s="1"/>
  <c r="D13" i="7"/>
  <c r="D14" i="7"/>
  <c r="D12" i="7"/>
  <c r="Q14" i="7"/>
  <c r="Q13" i="7"/>
  <c r="Q12" i="7"/>
  <c r="M14" i="7"/>
  <c r="M13" i="7"/>
  <c r="M12" i="7"/>
  <c r="N14" i="7"/>
  <c r="N13" i="7"/>
  <c r="N12" i="7"/>
  <c r="Z14" i="7"/>
  <c r="Z13" i="7"/>
  <c r="Z12" i="7"/>
  <c r="V14" i="7"/>
  <c r="V13" i="7"/>
  <c r="V12" i="7"/>
  <c r="W14" i="7"/>
  <c r="W13" i="7"/>
  <c r="W12" i="7"/>
  <c r="AI14" i="7"/>
  <c r="AI13" i="7"/>
  <c r="AI12" i="7"/>
  <c r="AE14" i="7"/>
  <c r="AE13" i="7"/>
  <c r="AE12" i="7"/>
  <c r="AP14" i="7"/>
  <c r="AP13" i="7"/>
  <c r="AP12" i="7"/>
  <c r="AQ14" i="7"/>
  <c r="AQ13" i="7"/>
  <c r="AQ12" i="7"/>
  <c r="AM14" i="7"/>
  <c r="AM13" i="7"/>
  <c r="AM12" i="7"/>
  <c r="AY14" i="7"/>
  <c r="AY13" i="7"/>
  <c r="AY12" i="7"/>
  <c r="BJ14" i="7"/>
  <c r="BJ13" i="7"/>
  <c r="BJ12" i="7"/>
  <c r="BF14" i="7"/>
  <c r="BF13" i="7"/>
  <c r="BF12" i="7"/>
  <c r="BI14" i="7"/>
  <c r="BI13" i="7"/>
  <c r="BI12" i="7"/>
  <c r="BE14" i="7"/>
  <c r="BE13" i="7"/>
  <c r="BE12" i="7"/>
  <c r="BQ14" i="7"/>
  <c r="BQ13" i="7"/>
  <c r="BQ12" i="7"/>
  <c r="BP14" i="7"/>
  <c r="BP13" i="7"/>
  <c r="BP12" i="7"/>
  <c r="AH14" i="7"/>
  <c r="AH13" i="7"/>
  <c r="AH12" i="7"/>
  <c r="AD14" i="7"/>
  <c r="AD13" i="7"/>
  <c r="AD12" i="7"/>
  <c r="AZ14" i="7"/>
  <c r="AZ13" i="7"/>
  <c r="AZ12" i="7"/>
  <c r="AV14" i="7"/>
  <c r="AV13" i="7"/>
  <c r="AV12" i="7"/>
  <c r="H14" i="7"/>
  <c r="H13" i="7"/>
  <c r="H12" i="7"/>
  <c r="F14" i="7"/>
  <c r="F13" i="7"/>
  <c r="F12" i="7"/>
  <c r="O14" i="7"/>
  <c r="O13" i="7"/>
  <c r="O12" i="7"/>
  <c r="P14" i="7"/>
  <c r="P13" i="7"/>
  <c r="P12" i="7"/>
  <c r="L14" i="7"/>
  <c r="L13" i="7"/>
  <c r="L12" i="7"/>
  <c r="X14" i="7"/>
  <c r="X13" i="7"/>
  <c r="X12" i="7"/>
  <c r="Y14" i="7"/>
  <c r="Y13" i="7"/>
  <c r="Y12" i="7"/>
  <c r="U14" i="7"/>
  <c r="U13" i="7"/>
  <c r="U12" i="7"/>
  <c r="AG14" i="7"/>
  <c r="AG13" i="7"/>
  <c r="AG12" i="7"/>
  <c r="AR14" i="7"/>
  <c r="AR13" i="7"/>
  <c r="AR12" i="7"/>
  <c r="AN14" i="7"/>
  <c r="AN13" i="7"/>
  <c r="AN12" i="7"/>
  <c r="AO14" i="7"/>
  <c r="AO13" i="7"/>
  <c r="AO12" i="7"/>
  <c r="BA14" i="7"/>
  <c r="BA13" i="7"/>
  <c r="BA12" i="7"/>
  <c r="AW14" i="7"/>
  <c r="AW13" i="7"/>
  <c r="AW12" i="7"/>
  <c r="BH14" i="7"/>
  <c r="BH13" i="7"/>
  <c r="BH12" i="7"/>
  <c r="BG14" i="7"/>
  <c r="BG13" i="7"/>
  <c r="BG12" i="7"/>
  <c r="BS14" i="7"/>
  <c r="BS13" i="7"/>
  <c r="BS12" i="7"/>
  <c r="BO14" i="7"/>
  <c r="BO13" i="7"/>
  <c r="BO12" i="7"/>
  <c r="BR14" i="7"/>
  <c r="BR13" i="7"/>
  <c r="BR12" i="7"/>
  <c r="BN14" i="7"/>
  <c r="BN13" i="7"/>
  <c r="BN12" i="7"/>
  <c r="AF14" i="7"/>
  <c r="AF13" i="7"/>
  <c r="AF12" i="7"/>
  <c r="G14" i="7"/>
  <c r="G13" i="7"/>
  <c r="G12" i="7"/>
  <c r="AX14" i="7"/>
  <c r="AX13" i="7"/>
  <c r="AX12" i="7"/>
  <c r="E14" i="7"/>
  <c r="E13" i="7"/>
  <c r="E12" i="7"/>
  <c r="BK12" i="7"/>
  <c r="BK13" i="7"/>
  <c r="AS12" i="7"/>
  <c r="BT12" i="7"/>
  <c r="BT13" i="7"/>
  <c r="BB10" i="7"/>
  <c r="AJ10" i="7"/>
  <c r="R12" i="7"/>
  <c r="R13" i="7"/>
  <c r="AA10" i="7"/>
  <c r="AS13" i="7" l="1"/>
  <c r="AA14" i="7"/>
  <c r="AA13" i="7"/>
  <c r="AA12" i="7"/>
  <c r="BB14" i="7"/>
  <c r="BB13" i="7"/>
  <c r="BB12" i="7"/>
  <c r="AJ14" i="7"/>
  <c r="AJ13" i="7"/>
  <c r="AJ12" i="7"/>
  <c r="C10" i="7" l="1"/>
  <c r="I10" i="7"/>
  <c r="C14" i="7" l="1"/>
  <c r="C12" i="7"/>
  <c r="C13" i="7"/>
  <c r="I14" i="7"/>
  <c r="I13" i="7"/>
  <c r="I12" i="7"/>
</calcChain>
</file>

<file path=xl/sharedStrings.xml><?xml version="1.0" encoding="utf-8"?>
<sst xmlns="http://schemas.openxmlformats.org/spreadsheetml/2006/main" count="489" uniqueCount="165">
  <si>
    <t>N°</t>
  </si>
  <si>
    <t>F.2</t>
  </si>
  <si>
    <t>F.1</t>
  </si>
  <si>
    <t>E.4</t>
  </si>
  <si>
    <t>E.3</t>
  </si>
  <si>
    <t>E.2</t>
  </si>
  <si>
    <t>E.1</t>
  </si>
  <si>
    <t>D.6</t>
  </si>
  <si>
    <t>D.5</t>
  </si>
  <si>
    <t>D.4</t>
  </si>
  <si>
    <t>D.3</t>
  </si>
  <si>
    <t>D.2</t>
  </si>
  <si>
    <t>D.1</t>
  </si>
  <si>
    <t>C.4</t>
  </si>
  <si>
    <t>C.3</t>
  </si>
  <si>
    <t>C.2</t>
  </si>
  <si>
    <t>C.1</t>
  </si>
  <si>
    <t>B.5</t>
  </si>
  <si>
    <t>B.4</t>
  </si>
  <si>
    <t>B.3</t>
  </si>
  <si>
    <t>B.2</t>
  </si>
  <si>
    <t>B.1</t>
  </si>
  <si>
    <t>A.4</t>
  </si>
  <si>
    <t>A.3</t>
  </si>
  <si>
    <t>A.2</t>
  </si>
  <si>
    <t>A.1</t>
  </si>
  <si>
    <t>CODE CRITERES</t>
  </si>
  <si>
    <t>H.1</t>
  </si>
  <si>
    <t>G.1</t>
  </si>
  <si>
    <t>A.6</t>
  </si>
  <si>
    <t>A.5</t>
  </si>
  <si>
    <t>DEFINITION DE L'ORDRE DE PRIORITES DES DOMAINES  D'ACTION</t>
  </si>
  <si>
    <t>DEFINITION DE L'ORDRE DE PRIORITES DES CAPACITES DE GESTION A AMELIORER</t>
  </si>
  <si>
    <t>Classer les critères par priorité selon pourcentage (rouge + jaune) du plus élevé au plus faible</t>
  </si>
  <si>
    <t>Puis discuter et valider l'ordre de priorité</t>
  </si>
  <si>
    <t>Classer les domaines par priorité selon pourcentage (rouge + jaune) du plus élevé au plus faible</t>
  </si>
  <si>
    <t>EXPLICATION DES POURCENTAGES ROUGE OU VERT &gt; 80%</t>
  </si>
  <si>
    <t>A l'aide des constats des auto-évaluations</t>
  </si>
  <si>
    <t>TOTAL</t>
  </si>
  <si>
    <t>CODE OP DE BASE</t>
  </si>
  <si>
    <t>A. GOUVERNANCE DES OP DE BASE ACCOMPAGNEES</t>
  </si>
  <si>
    <t>CRITERES D'EVALUATION</t>
  </si>
  <si>
    <t>QUESTIONS D'EVALUATIONS</t>
  </si>
  <si>
    <t>SOUS DOMAINE</t>
  </si>
  <si>
    <t>GRILLE D'EVALUATION</t>
  </si>
  <si>
    <t>CLASSE DE PERFORMANCE</t>
  </si>
  <si>
    <t>REPARTITION SELON POURCENTAGE</t>
  </si>
  <si>
    <t>REPARTITION SELON EFFECTIF PAR CLASSE</t>
  </si>
  <si>
    <t>AUTO-EVALUATION OP DE BASE</t>
  </si>
  <si>
    <t>AAA01</t>
  </si>
  <si>
    <t>AAA02</t>
  </si>
  <si>
    <t>AAA03</t>
  </si>
  <si>
    <t>AAA04</t>
  </si>
  <si>
    <t>AAA05</t>
  </si>
  <si>
    <t>AAA06</t>
  </si>
  <si>
    <t>AAA07</t>
  </si>
  <si>
    <t>AAA08</t>
  </si>
  <si>
    <t>AAA09</t>
  </si>
  <si>
    <t>AAA10</t>
  </si>
  <si>
    <t>AAA11</t>
  </si>
  <si>
    <t>AAA12</t>
  </si>
  <si>
    <t>AAA13</t>
  </si>
  <si>
    <t>AAA14</t>
  </si>
  <si>
    <t>AAA15</t>
  </si>
  <si>
    <t>LIBELLE A2</t>
  </si>
  <si>
    <t>LIBELLE A3</t>
  </si>
  <si>
    <t>LIBELLE A4</t>
  </si>
  <si>
    <t>LIBELLE A5</t>
  </si>
  <si>
    <t>LIBELLE A6</t>
  </si>
  <si>
    <t>LIBELLE Q1</t>
  </si>
  <si>
    <t>LIBELLE Q2</t>
  </si>
  <si>
    <t>LIBELLE Q3</t>
  </si>
  <si>
    <t>LIBELLE Q4</t>
  </si>
  <si>
    <t>LIBELLE Q5</t>
  </si>
  <si>
    <t>LIBELLE Q6</t>
  </si>
  <si>
    <t>B.6</t>
  </si>
  <si>
    <t>LIBELLE B1</t>
  </si>
  <si>
    <t>LIBELLE B2</t>
  </si>
  <si>
    <t>LIBELLE B3</t>
  </si>
  <si>
    <t>LIBELLE B4</t>
  </si>
  <si>
    <t>LIBELLE B5</t>
  </si>
  <si>
    <t>LIBELLE B6</t>
  </si>
  <si>
    <t>C.5</t>
  </si>
  <si>
    <t>C.6</t>
  </si>
  <si>
    <t>LIBELLE C1</t>
  </si>
  <si>
    <t>LIBELLE C2</t>
  </si>
  <si>
    <t>LIBELLE C3</t>
  </si>
  <si>
    <t>LIBELLE C4</t>
  </si>
  <si>
    <t>LIBELLE C5</t>
  </si>
  <si>
    <t>LIBELLE C6</t>
  </si>
  <si>
    <t>C. GESTION DU CREDIT</t>
  </si>
  <si>
    <t>B. GESTION DES RESSOURCES</t>
  </si>
  <si>
    <t>D. GESTION DES INTRANTS</t>
  </si>
  <si>
    <t>LIBELLE D1</t>
  </si>
  <si>
    <t>LIBELLE D2</t>
  </si>
  <si>
    <t>LIBELLE D3</t>
  </si>
  <si>
    <t>LIBELLE D4</t>
  </si>
  <si>
    <t>LIBELLE D5</t>
  </si>
  <si>
    <t>LIBELLE D6</t>
  </si>
  <si>
    <t>E.5</t>
  </si>
  <si>
    <t>E.6</t>
  </si>
  <si>
    <t>LIBELLE E1</t>
  </si>
  <si>
    <t>LIBELLE E2</t>
  </si>
  <si>
    <t>LIBELLE E3</t>
  </si>
  <si>
    <t>LIBELLE E4</t>
  </si>
  <si>
    <t>LIBELLE E5</t>
  </si>
  <si>
    <t>LIBELLE E6</t>
  </si>
  <si>
    <t>F.3</t>
  </si>
  <si>
    <t>F.4</t>
  </si>
  <si>
    <t>F.5</t>
  </si>
  <si>
    <t>F.6</t>
  </si>
  <si>
    <t>LIBELLE F1</t>
  </si>
  <si>
    <t>LIBELLE F2</t>
  </si>
  <si>
    <t>LIBELLE F3</t>
  </si>
  <si>
    <t>LIBELLE F4</t>
  </si>
  <si>
    <t>LIBELLE F5</t>
  </si>
  <si>
    <t>LIBELLE F6</t>
  </si>
  <si>
    <t>E. GESTION DE LA PRODUCTION</t>
  </si>
  <si>
    <t>F. GESTION DE LA COMMERCIALISATION</t>
  </si>
  <si>
    <t>G.2</t>
  </si>
  <si>
    <t>G.3</t>
  </si>
  <si>
    <t>G.4</t>
  </si>
  <si>
    <t>G.5</t>
  </si>
  <si>
    <t>G.6</t>
  </si>
  <si>
    <t>LIBELLE G1</t>
  </si>
  <si>
    <t>LIBELLE G2</t>
  </si>
  <si>
    <t>LIBELLE G3</t>
  </si>
  <si>
    <t>LIBELLE G4</t>
  </si>
  <si>
    <t>LIBELLE G5</t>
  </si>
  <si>
    <t>LIBELLE G6</t>
  </si>
  <si>
    <t>H. CAPACITES STRATEGIQUES &amp; REPRESENTATIONS</t>
  </si>
  <si>
    <t>H.2</t>
  </si>
  <si>
    <t>H.3</t>
  </si>
  <si>
    <t>H.4</t>
  </si>
  <si>
    <t>H.5</t>
  </si>
  <si>
    <t>H.6</t>
  </si>
  <si>
    <t>LIBELLE H1</t>
  </si>
  <si>
    <t>LIBELLE H2</t>
  </si>
  <si>
    <t>LIBELLE H3</t>
  </si>
  <si>
    <t>LIBELLE H4</t>
  </si>
  <si>
    <t>LIBELLE H5</t>
  </si>
  <si>
    <t>LIBELLE H6</t>
  </si>
  <si>
    <t>REFERENCES</t>
  </si>
  <si>
    <t>FAIBLE PERFORMANCE</t>
  </si>
  <si>
    <t>MOYENNE PERFORMANCE</t>
  </si>
  <si>
    <t>BONNE PERFORMANCE</t>
  </si>
  <si>
    <t xml:space="preserve"> GOUVERNANCE</t>
  </si>
  <si>
    <t xml:space="preserve"> GESTION DES INTRANTS</t>
  </si>
  <si>
    <t xml:space="preserve"> GESTION  CREDIT</t>
  </si>
  <si>
    <t xml:space="preserve"> GESTION  RESSOURCES</t>
  </si>
  <si>
    <t xml:space="preserve"> GESTION  PRODUCTION</t>
  </si>
  <si>
    <t xml:space="preserve"> GESTION COMMERCIALISATION</t>
  </si>
  <si>
    <t xml:space="preserve"> GESTION  TRANSFORMATION</t>
  </si>
  <si>
    <t xml:space="preserve"> GESTION STRATEGIQUE</t>
  </si>
  <si>
    <t>1- SYNTHESE GENERALE</t>
  </si>
  <si>
    <t>GOUVERNANCE</t>
  </si>
  <si>
    <t>GESTION DES RESSOURCES</t>
  </si>
  <si>
    <t>GESTION DU CREDIT</t>
  </si>
  <si>
    <t>GESTION DES INTRANTS</t>
  </si>
  <si>
    <t>GESTION DE LA PRODUCTION</t>
  </si>
  <si>
    <t>GESTION DE LA COMMERCIALISATION</t>
  </si>
  <si>
    <t>GESTION DE LA TRANSFORMATION</t>
  </si>
  <si>
    <t>G. GESTION DE LA TRANSFORMATION</t>
  </si>
  <si>
    <t>GESTION STRATEGIQUE</t>
  </si>
  <si>
    <t>REPRESENTATIVITE DE TOUTES LES CATEGORIES D'ADHERENTS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</si>
</sst>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sz val="18"/>
      <color theme="0"/>
      <name val="Arial Narrow"/>
      <family val="2"/>
    </font>
    <font>
      <b/>
      <sz val="14"/>
      <name val="Arial Narrow"/>
      <family val="2"/>
    </font>
    <font>
      <b/>
      <sz val="18"/>
      <color theme="1"/>
      <name val="Arial Narrow"/>
      <family val="2"/>
    </font>
    <font>
      <b/>
      <i/>
      <sz val="1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Protection="1">
      <protection locked="0"/>
    </xf>
    <xf numFmtId="0" fontId="3" fillId="0" borderId="0" xfId="0" applyFont="1" applyProtection="1"/>
    <xf numFmtId="9" fontId="4" fillId="4" borderId="4" xfId="1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/>
    </xf>
    <xf numFmtId="0" fontId="6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9" fontId="4" fillId="7" borderId="6" xfId="1" applyFont="1" applyFill="1" applyBorder="1" applyAlignment="1">
      <alignment horizontal="center" vertical="center"/>
    </xf>
    <xf numFmtId="0" fontId="11" fillId="9" borderId="16" xfId="0" applyFont="1" applyFill="1" applyBorder="1" applyAlignment="1" applyProtection="1">
      <alignment horizontal="center" vertical="center" textRotation="90" wrapText="1"/>
      <protection locked="0"/>
    </xf>
    <xf numFmtId="0" fontId="5" fillId="4" borderId="16" xfId="0" quotePrefix="1" applyFont="1" applyFill="1" applyBorder="1" applyAlignment="1">
      <alignment horizontal="center" vertical="center"/>
    </xf>
    <xf numFmtId="0" fontId="5" fillId="2" borderId="16" xfId="0" quotePrefix="1" applyFont="1" applyFill="1" applyBorder="1" applyAlignment="1">
      <alignment horizontal="center" vertical="center"/>
    </xf>
    <xf numFmtId="0" fontId="5" fillId="7" borderId="16" xfId="0" quotePrefix="1" applyFont="1" applyFill="1" applyBorder="1" applyAlignment="1">
      <alignment horizontal="center" vertical="center"/>
    </xf>
    <xf numFmtId="0" fontId="5" fillId="7" borderId="19" xfId="0" quotePrefix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0" fontId="12" fillId="5" borderId="0" xfId="0" applyFont="1" applyFill="1" applyBorder="1" applyAlignment="1" applyProtection="1">
      <alignment horizontal="center" vertical="center" textRotation="90" wrapText="1"/>
      <protection locked="0"/>
    </xf>
    <xf numFmtId="0" fontId="5" fillId="5" borderId="0" xfId="0" quotePrefix="1" applyFont="1" applyFill="1" applyBorder="1" applyAlignment="1">
      <alignment horizontal="center" vertical="center"/>
    </xf>
    <xf numFmtId="9" fontId="4" fillId="5" borderId="0" xfId="1" applyFont="1" applyFill="1" applyBorder="1" applyAlignment="1">
      <alignment horizontal="center" vertical="center"/>
    </xf>
    <xf numFmtId="9" fontId="4" fillId="5" borderId="0" xfId="1" applyFont="1" applyFill="1" applyBorder="1" applyAlignment="1" applyProtection="1">
      <alignment horizontal="center" vertical="center"/>
    </xf>
    <xf numFmtId="0" fontId="3" fillId="5" borderId="0" xfId="0" applyFont="1" applyFill="1"/>
    <xf numFmtId="0" fontId="7" fillId="6" borderId="13" xfId="0" applyFont="1" applyFill="1" applyBorder="1" applyAlignment="1">
      <alignment horizontal="center" vertical="top" wrapText="1"/>
    </xf>
    <xf numFmtId="0" fontId="3" fillId="0" borderId="15" xfId="0" applyFont="1" applyBorder="1" applyAlignment="1" applyProtection="1">
      <alignment horizontal="center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0" borderId="16" xfId="0" quotePrefix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9" xfId="0" quotePrefix="1" applyFont="1" applyBorder="1" applyAlignment="1" applyProtection="1">
      <alignment horizontal="center" vertical="center"/>
      <protection locked="0"/>
    </xf>
    <xf numFmtId="1" fontId="4" fillId="2" borderId="4" xfId="1" applyNumberFormat="1" applyFont="1" applyFill="1" applyBorder="1" applyAlignment="1">
      <alignment horizontal="center" vertical="center"/>
    </xf>
    <xf numFmtId="1" fontId="4" fillId="7" borderId="4" xfId="1" applyNumberFormat="1" applyFont="1" applyFill="1" applyBorder="1" applyAlignment="1">
      <alignment horizontal="center" vertical="center"/>
    </xf>
    <xf numFmtId="0" fontId="11" fillId="10" borderId="19" xfId="0" applyFont="1" applyFill="1" applyBorder="1" applyAlignment="1" applyProtection="1">
      <alignment horizontal="center" vertical="center" textRotation="90" wrapText="1"/>
      <protection locked="0"/>
    </xf>
    <xf numFmtId="0" fontId="5" fillId="4" borderId="13" xfId="0" quotePrefix="1" applyFont="1" applyFill="1" applyBorder="1" applyAlignment="1">
      <alignment horizontal="center" vertical="center"/>
    </xf>
    <xf numFmtId="1" fontId="4" fillId="4" borderId="3" xfId="1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/>
    </xf>
    <xf numFmtId="0" fontId="3" fillId="0" borderId="26" xfId="0" applyFont="1" applyFill="1" applyBorder="1" applyProtection="1">
      <protection locked="0"/>
    </xf>
    <xf numFmtId="0" fontId="3" fillId="0" borderId="23" xfId="0" quotePrefix="1" applyFont="1" applyBorder="1" applyAlignment="1" applyProtection="1">
      <alignment horizontal="center" vertical="center"/>
      <protection locked="0"/>
    </xf>
    <xf numFmtId="0" fontId="3" fillId="0" borderId="24" xfId="0" quotePrefix="1" applyFont="1" applyBorder="1" applyAlignment="1" applyProtection="1">
      <alignment horizontal="center" vertical="center"/>
      <protection locked="0"/>
    </xf>
    <xf numFmtId="2" fontId="4" fillId="3" borderId="28" xfId="1" applyNumberFormat="1" applyFont="1" applyFill="1" applyBorder="1" applyAlignment="1" applyProtection="1">
      <alignment horizontal="center" vertical="center"/>
    </xf>
    <xf numFmtId="2" fontId="4" fillId="3" borderId="9" xfId="1" applyNumberFormat="1" applyFont="1" applyFill="1" applyBorder="1" applyAlignment="1" applyProtection="1">
      <alignment horizontal="center" vertical="center"/>
    </xf>
    <xf numFmtId="2" fontId="4" fillId="3" borderId="10" xfId="1" applyNumberFormat="1" applyFont="1" applyFill="1" applyBorder="1" applyAlignment="1" applyProtection="1">
      <alignment horizontal="center" vertical="center"/>
    </xf>
    <xf numFmtId="0" fontId="9" fillId="8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9" borderId="1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9" borderId="16" xfId="0" applyFont="1" applyFill="1" applyBorder="1" applyAlignment="1" applyProtection="1">
      <alignment horizontal="center" vertical="center" textRotation="90" wrapText="1"/>
      <protection locked="0"/>
    </xf>
    <xf numFmtId="0" fontId="10" fillId="10" borderId="19" xfId="0" applyFont="1" applyFill="1" applyBorder="1" applyAlignment="1" applyProtection="1">
      <alignment horizontal="center" vertical="center" textRotation="90" wrapText="1"/>
      <protection locked="0"/>
    </xf>
    <xf numFmtId="0" fontId="3" fillId="0" borderId="13" xfId="0" applyFont="1" applyBorder="1" applyAlignment="1" applyProtection="1">
      <alignment textRotation="90"/>
      <protection locked="0"/>
    </xf>
    <xf numFmtId="0" fontId="3" fillId="0" borderId="14" xfId="0" applyFont="1" applyBorder="1" applyAlignment="1" applyProtection="1">
      <alignment textRotation="90"/>
      <protection locked="0"/>
    </xf>
    <xf numFmtId="0" fontId="3" fillId="0" borderId="16" xfId="0" applyFont="1" applyBorder="1" applyAlignment="1" applyProtection="1">
      <alignment textRotation="90"/>
      <protection locked="0"/>
    </xf>
    <xf numFmtId="0" fontId="3" fillId="0" borderId="17" xfId="0" applyFont="1" applyBorder="1" applyAlignment="1" applyProtection="1">
      <alignment textRotation="90"/>
      <protection locked="0"/>
    </xf>
    <xf numFmtId="0" fontId="3" fillId="0" borderId="19" xfId="0" applyFont="1" applyBorder="1" applyAlignment="1" applyProtection="1">
      <alignment textRotation="90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2" fontId="4" fillId="3" borderId="1" xfId="1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textRotation="90"/>
      <protection locked="0"/>
    </xf>
    <xf numFmtId="0" fontId="3" fillId="0" borderId="8" xfId="0" applyFont="1" applyBorder="1" applyAlignment="1" applyProtection="1">
      <alignment textRotation="90"/>
      <protection locked="0"/>
    </xf>
    <xf numFmtId="0" fontId="14" fillId="0" borderId="13" xfId="0" applyFont="1" applyBorder="1" applyAlignment="1" applyProtection="1">
      <alignment horizontal="center" vertical="center" textRotation="90"/>
      <protection locked="0"/>
    </xf>
    <xf numFmtId="0" fontId="9" fillId="9" borderId="12" xfId="0" applyFont="1" applyFill="1" applyBorder="1" applyAlignment="1" applyProtection="1">
      <alignment horizontal="center" vertical="center"/>
      <protection locked="0"/>
    </xf>
    <xf numFmtId="0" fontId="9" fillId="9" borderId="13" xfId="0" applyFont="1" applyFill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 textRotation="90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0" xfId="0" quotePrefix="1" applyFont="1" applyBorder="1" applyAlignment="1" applyProtection="1">
      <alignment horizontal="center" vertical="center"/>
      <protection locked="0"/>
    </xf>
    <xf numFmtId="0" fontId="3" fillId="0" borderId="31" xfId="0" quotePrefix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6" fillId="0" borderId="0" xfId="0" applyFont="1" applyProtection="1"/>
    <xf numFmtId="9" fontId="5" fillId="5" borderId="0" xfId="1" applyFont="1" applyFill="1" applyBorder="1" applyAlignment="1" applyProtection="1">
      <alignment horizontal="center" vertical="center"/>
    </xf>
    <xf numFmtId="2" fontId="5" fillId="3" borderId="28" xfId="1" applyNumberFormat="1" applyFont="1" applyFill="1" applyBorder="1" applyAlignment="1" applyProtection="1">
      <alignment horizontal="center" vertical="center"/>
    </xf>
    <xf numFmtId="2" fontId="5" fillId="3" borderId="9" xfId="1" applyNumberFormat="1" applyFont="1" applyFill="1" applyBorder="1" applyAlignment="1" applyProtection="1">
      <alignment horizontal="center" vertical="center"/>
    </xf>
    <xf numFmtId="2" fontId="5" fillId="3" borderId="10" xfId="1" applyNumberFormat="1" applyFont="1" applyFill="1" applyBorder="1" applyAlignment="1" applyProtection="1">
      <alignment horizontal="center" vertical="center"/>
    </xf>
    <xf numFmtId="2" fontId="5" fillId="0" borderId="7" xfId="1" applyNumberFormat="1" applyFont="1" applyFill="1" applyBorder="1" applyAlignment="1" applyProtection="1">
      <alignment horizontal="center" vertical="center"/>
    </xf>
    <xf numFmtId="2" fontId="5" fillId="3" borderId="2" xfId="1" applyNumberFormat="1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textRotation="90"/>
      <protection locked="0"/>
    </xf>
    <xf numFmtId="0" fontId="6" fillId="0" borderId="17" xfId="0" applyFont="1" applyBorder="1" applyAlignment="1" applyProtection="1">
      <alignment textRotation="90"/>
      <protection locked="0"/>
    </xf>
    <xf numFmtId="0" fontId="6" fillId="0" borderId="20" xfId="0" applyFont="1" applyBorder="1" applyAlignment="1" applyProtection="1">
      <alignment textRotation="90"/>
      <protection locked="0"/>
    </xf>
    <xf numFmtId="1" fontId="15" fillId="2" borderId="5" xfId="1" applyNumberFormat="1" applyFont="1" applyFill="1" applyBorder="1" applyAlignment="1">
      <alignment horizontal="center" vertical="center"/>
    </xf>
    <xf numFmtId="1" fontId="15" fillId="7" borderId="5" xfId="1" applyNumberFormat="1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9" fontId="15" fillId="4" borderId="5" xfId="1" applyFont="1" applyFill="1" applyBorder="1" applyAlignment="1">
      <alignment horizontal="center" vertical="center"/>
    </xf>
    <xf numFmtId="9" fontId="15" fillId="2" borderId="5" xfId="1" applyFont="1" applyFill="1" applyBorder="1" applyAlignment="1">
      <alignment horizontal="center" vertical="center"/>
    </xf>
    <xf numFmtId="9" fontId="15" fillId="7" borderId="5" xfId="1" applyFont="1" applyFill="1" applyBorder="1" applyAlignment="1">
      <alignment horizontal="center" vertical="center"/>
    </xf>
    <xf numFmtId="1" fontId="15" fillId="4" borderId="5" xfId="1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10" fillId="9" borderId="16" xfId="0" applyFont="1" applyFill="1" applyBorder="1" applyAlignment="1" applyProtection="1">
      <alignment horizontal="center" vertical="center" textRotation="90" wrapText="1"/>
      <protection locked="0"/>
    </xf>
    <xf numFmtId="0" fontId="12" fillId="11" borderId="12" xfId="0" applyFont="1" applyFill="1" applyBorder="1" applyAlignment="1" applyProtection="1">
      <alignment horizontal="center" vertical="center" textRotation="90" wrapText="1"/>
      <protection locked="0"/>
    </xf>
    <xf numFmtId="0" fontId="12" fillId="11" borderId="15" xfId="0" applyFont="1" applyFill="1" applyBorder="1" applyAlignment="1" applyProtection="1">
      <alignment horizontal="center" vertical="center" textRotation="90" wrapText="1"/>
      <protection locked="0"/>
    </xf>
    <xf numFmtId="0" fontId="12" fillId="11" borderId="18" xfId="0" applyFont="1" applyFill="1" applyBorder="1" applyAlignment="1" applyProtection="1">
      <alignment horizontal="center" vertical="center" textRotation="90" wrapText="1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3" fillId="0" borderId="22" xfId="0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 applyProtection="1">
      <alignment horizontal="center" vertical="center" wrapText="1"/>
    </xf>
    <xf numFmtId="2" fontId="7" fillId="6" borderId="13" xfId="1" applyNumberFormat="1" applyFont="1" applyFill="1" applyBorder="1" applyAlignment="1">
      <alignment horizontal="center" vertical="center"/>
    </xf>
    <xf numFmtId="2" fontId="7" fillId="6" borderId="27" xfId="1" applyNumberFormat="1" applyFont="1" applyFill="1" applyBorder="1" applyAlignment="1">
      <alignment horizontal="center" vertical="center"/>
    </xf>
    <xf numFmtId="0" fontId="9" fillId="8" borderId="13" xfId="0" applyFont="1" applyFill="1" applyBorder="1" applyAlignment="1" applyProtection="1">
      <alignment horizontal="center" vertical="center"/>
      <protection locked="0"/>
    </xf>
    <xf numFmtId="0" fontId="9" fillId="8" borderId="14" xfId="0" applyFont="1" applyFill="1" applyBorder="1" applyAlignment="1" applyProtection="1">
      <alignment horizontal="center" vertical="center"/>
      <protection locked="0"/>
    </xf>
    <xf numFmtId="0" fontId="11" fillId="11" borderId="17" xfId="0" applyFont="1" applyFill="1" applyBorder="1" applyAlignment="1" applyProtection="1">
      <alignment horizontal="center" vertical="center" textRotation="90" wrapText="1"/>
    </xf>
    <xf numFmtId="0" fontId="11" fillId="11" borderId="20" xfId="0" applyFont="1" applyFill="1" applyBorder="1" applyAlignment="1" applyProtection="1">
      <alignment horizontal="center" vertical="center" textRotation="90" wrapText="1"/>
    </xf>
    <xf numFmtId="0" fontId="14" fillId="0" borderId="12" xfId="0" applyFont="1" applyBorder="1" applyAlignment="1" applyProtection="1">
      <alignment horizontal="center" vertical="center" textRotation="90"/>
      <protection locked="0"/>
    </xf>
    <xf numFmtId="0" fontId="14" fillId="0" borderId="15" xfId="0" applyFont="1" applyBorder="1" applyAlignment="1" applyProtection="1">
      <alignment horizontal="center" vertical="center" textRotation="90"/>
      <protection locked="0"/>
    </xf>
    <xf numFmtId="0" fontId="14" fillId="0" borderId="18" xfId="0" applyFont="1" applyBorder="1" applyAlignment="1" applyProtection="1">
      <alignment horizontal="center" vertical="center" textRotation="90"/>
      <protection locked="0"/>
    </xf>
  </cellXfs>
  <cellStyles count="2">
    <cellStyle name="Normal" xfId="0" builtinId="0"/>
    <cellStyle name="Pourcentage" xfId="1" builtinId="5"/>
  </cellStyles>
  <dxfs count="1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>
          <bgColor rgb="FF00B050"/>
        </patternFill>
      </fill>
    </dxf>
    <dxf>
      <fill>
        <patternFill patternType="gray0625">
          <bgColor rgb="FFFF0000"/>
        </patternFill>
      </fill>
    </dxf>
    <dxf>
      <fill>
        <patternFill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fgColor rgb="FF000000"/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GRAPHE</a:t>
            </a:r>
            <a:r>
              <a:rPr lang="fr-FR" baseline="0"/>
              <a:t> 1: </a:t>
            </a:r>
            <a:r>
              <a:rPr lang="fr-FR"/>
              <a:t>REPARTITION DES OP DE BASE SUIVANT PERFORMANCE MOYENNE PAR SOUS DOMAINE DE GESTION</a:t>
            </a:r>
          </a:p>
        </c:rich>
      </c:tx>
      <c:layout>
        <c:manualLayout>
          <c:xMode val="edge"/>
          <c:yMode val="edge"/>
          <c:x val="0.16965459435534788"/>
          <c:y val="3.001527470239386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'SYNTHE AUTO EVA'!$B$34</c:f>
              <c:strCache>
                <c:ptCount val="1"/>
                <c:pt idx="0">
                  <c:v>FAIBLE PERFORMANCE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('SYNTHE AUTO EVA'!$I$3:$I$5,'SYNTHE AUTO EVA'!$R$3:$R$5,'SYNTHE AUTO EVA'!$AA$3:$AA$5,'SYNTHE AUTO EVA'!$AJ$3:$AJ$5,'SYNTHE AUTO EVA'!$AS$3:$AS$5,'SYNTHE AUTO EVA'!$BB$3:$BB$5,'SYNTHE AUTO EVA'!$BK$3:$BK$5,'SYNTHE AUTO EVA'!$BT$3:$BT$5)</c:f>
              <c:strCache>
                <c:ptCount val="7"/>
                <c:pt idx="0">
                  <c:v> GOUVERNANCE</c:v>
                </c:pt>
                <c:pt idx="1">
                  <c:v> GESTION  RESSOURCES</c:v>
                </c:pt>
                <c:pt idx="2">
                  <c:v> GESTION  CREDIT</c:v>
                </c:pt>
                <c:pt idx="3">
                  <c:v> GESTION DES INTRANTS</c:v>
                </c:pt>
                <c:pt idx="4">
                  <c:v> GESTION  PRODUCTION</c:v>
                </c:pt>
                <c:pt idx="5">
                  <c:v> GESTION COMMERCIALISATION</c:v>
                </c:pt>
                <c:pt idx="6">
                  <c:v> GESTION STRATEGIQUE</c:v>
                </c:pt>
              </c:strCache>
            </c:strRef>
          </c:cat>
          <c:val>
            <c:numRef>
              <c:f>('SYNTHE AUTO EVA'!$I$12,'SYNTHE AUTO EVA'!$R$12,'SYNTHE AUTO EVA'!$AA$12,'SYNTHE AUTO EVA'!$AJ$12,'SYNTHE AUTO EVA'!$AS$12,'SYNTHE AUTO EVA'!$BB$12,'SYNTHE AUTO EVA'!$BK$12,'SYNTHE AUTO EVA'!$BT$12)</c:f>
              <c:numCache>
                <c:formatCode>0%</c:formatCode>
                <c:ptCount val="7"/>
                <c:pt idx="0">
                  <c:v>0.46666666666666667</c:v>
                </c:pt>
                <c:pt idx="1">
                  <c:v>0.46666666666666667</c:v>
                </c:pt>
                <c:pt idx="2">
                  <c:v>0.46666666666666667</c:v>
                </c:pt>
                <c:pt idx="3">
                  <c:v>0.46666666666666667</c:v>
                </c:pt>
                <c:pt idx="4">
                  <c:v>0.46666666666666667</c:v>
                </c:pt>
                <c:pt idx="5">
                  <c:v>0.46666666666666667</c:v>
                </c:pt>
                <c:pt idx="6">
                  <c:v>0.46666666666666667</c:v>
                </c:pt>
              </c:numCache>
            </c:numRef>
          </c:val>
        </c:ser>
        <c:ser>
          <c:idx val="1"/>
          <c:order val="1"/>
          <c:tx>
            <c:strRef>
              <c:f>'SYNTHE AUTO EVA'!$B$35</c:f>
              <c:strCache>
                <c:ptCount val="1"/>
                <c:pt idx="0">
                  <c:v>MOYENNE PERFORMANCE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('SYNTHE AUTO EVA'!$I$3:$I$5,'SYNTHE AUTO EVA'!$R$3:$R$5,'SYNTHE AUTO EVA'!$AA$3:$AA$5,'SYNTHE AUTO EVA'!$AJ$3:$AJ$5,'SYNTHE AUTO EVA'!$AS$3:$AS$5,'SYNTHE AUTO EVA'!$BB$3:$BB$5,'SYNTHE AUTO EVA'!$BK$3:$BK$5,'SYNTHE AUTO EVA'!$BT$3:$BT$5)</c:f>
              <c:strCache>
                <c:ptCount val="7"/>
                <c:pt idx="0">
                  <c:v> GOUVERNANCE</c:v>
                </c:pt>
                <c:pt idx="1">
                  <c:v> GESTION  RESSOURCES</c:v>
                </c:pt>
                <c:pt idx="2">
                  <c:v> GESTION  CREDIT</c:v>
                </c:pt>
                <c:pt idx="3">
                  <c:v> GESTION DES INTRANTS</c:v>
                </c:pt>
                <c:pt idx="4">
                  <c:v> GESTION  PRODUCTION</c:v>
                </c:pt>
                <c:pt idx="5">
                  <c:v> GESTION COMMERCIALISATION</c:v>
                </c:pt>
                <c:pt idx="6">
                  <c:v> GESTION STRATEGIQUE</c:v>
                </c:pt>
              </c:strCache>
            </c:strRef>
          </c:cat>
          <c:val>
            <c:numRef>
              <c:f>('SYNTHE AUTO EVA'!$I$13,'SYNTHE AUTO EVA'!$R$13,'SYNTHE AUTO EVA'!$AA$13,'SYNTHE AUTO EVA'!$AJ$13,'SYNTHE AUTO EVA'!$AS$13,'SYNTHE AUTO EVA'!$BB$13,'SYNTHE AUTO EVA'!$BK$13,'SYNTHE AUTO EVA'!$BT$13)</c:f>
              <c:numCache>
                <c:formatCode>0%</c:formatCode>
                <c:ptCount val="7"/>
                <c:pt idx="0">
                  <c:v>0.46666666666666667</c:v>
                </c:pt>
                <c:pt idx="1">
                  <c:v>0.46666666666666667</c:v>
                </c:pt>
                <c:pt idx="2">
                  <c:v>0.46666666666666667</c:v>
                </c:pt>
                <c:pt idx="3">
                  <c:v>0.46666666666666667</c:v>
                </c:pt>
                <c:pt idx="4">
                  <c:v>0.46666666666666667</c:v>
                </c:pt>
                <c:pt idx="5">
                  <c:v>0.46666666666666667</c:v>
                </c:pt>
                <c:pt idx="6">
                  <c:v>0.46666666666666667</c:v>
                </c:pt>
              </c:numCache>
            </c:numRef>
          </c:val>
        </c:ser>
        <c:ser>
          <c:idx val="2"/>
          <c:order val="2"/>
          <c:tx>
            <c:strRef>
              <c:f>'SYNTHE AUTO EVA'!$B$36</c:f>
              <c:strCache>
                <c:ptCount val="1"/>
                <c:pt idx="0">
                  <c:v>BONNE PERFORMANCE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('SYNTHE AUTO EVA'!$I$3:$I$5,'SYNTHE AUTO EVA'!$R$3:$R$5,'SYNTHE AUTO EVA'!$AA$3:$AA$5,'SYNTHE AUTO EVA'!$AJ$3:$AJ$5,'SYNTHE AUTO EVA'!$AS$3:$AS$5,'SYNTHE AUTO EVA'!$BB$3:$BB$5,'SYNTHE AUTO EVA'!$BK$3:$BK$5,'SYNTHE AUTO EVA'!$BT$3:$BT$5)</c:f>
              <c:strCache>
                <c:ptCount val="7"/>
                <c:pt idx="0">
                  <c:v> GOUVERNANCE</c:v>
                </c:pt>
                <c:pt idx="1">
                  <c:v> GESTION  RESSOURCES</c:v>
                </c:pt>
                <c:pt idx="2">
                  <c:v> GESTION  CREDIT</c:v>
                </c:pt>
                <c:pt idx="3">
                  <c:v> GESTION DES INTRANTS</c:v>
                </c:pt>
                <c:pt idx="4">
                  <c:v> GESTION  PRODUCTION</c:v>
                </c:pt>
                <c:pt idx="5">
                  <c:v> GESTION COMMERCIALISATION</c:v>
                </c:pt>
                <c:pt idx="6">
                  <c:v> GESTION STRATEGIQUE</c:v>
                </c:pt>
              </c:strCache>
            </c:strRef>
          </c:cat>
          <c:val>
            <c:numRef>
              <c:f>('SYNTHE AUTO EVA'!$I$14,'SYNTHE AUTO EVA'!$R$14,'SYNTHE AUTO EVA'!$AA$14,'SYNTHE AUTO EVA'!$AJ$14,'SYNTHE AUTO EVA'!$AS$14,'SYNTHE AUTO EVA'!$BB$14,'SYNTHE AUTO EVA'!$BK$14,'SYNTHE AUTO EVA'!$BT$14)</c:f>
              <c:numCache>
                <c:formatCode>0%</c:formatCode>
                <c:ptCount val="7"/>
                <c:pt idx="0">
                  <c:v>6.6666666666666666E-2</c:v>
                </c:pt>
                <c:pt idx="1">
                  <c:v>6.6666666666666666E-2</c:v>
                </c:pt>
                <c:pt idx="2">
                  <c:v>6.6666666666666666E-2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6.6666666666666666E-2</c:v>
                </c:pt>
                <c:pt idx="6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92444928"/>
        <c:axId val="92459008"/>
        <c:axId val="0"/>
      </c:bar3DChart>
      <c:catAx>
        <c:axId val="92444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92459008"/>
        <c:crosses val="autoZero"/>
        <c:auto val="1"/>
        <c:lblAlgn val="ctr"/>
        <c:lblOffset val="100"/>
        <c:noMultiLvlLbl val="0"/>
      </c:catAx>
      <c:valAx>
        <c:axId val="92459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fr-FR" sz="1000"/>
                  <a:t>POURCENTAGE</a:t>
                </a:r>
                <a:r>
                  <a:rPr lang="fr-FR" sz="1000" baseline="0"/>
                  <a:t> DE OP DE BASE </a:t>
                </a:r>
                <a:endParaRPr lang="fr-FR" sz="1000"/>
              </a:p>
            </c:rich>
          </c:tx>
          <c:layout>
            <c:manualLayout>
              <c:xMode val="edge"/>
              <c:yMode val="edge"/>
              <c:x val="8.431369466821223E-2"/>
              <c:y val="0.11621914364766889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9244492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700"/>
            </a:pPr>
            <a:endParaRPr lang="fr-FR"/>
          </a:p>
        </c:txPr>
      </c:dTable>
    </c:plotArea>
    <c:plotVisOnly val="1"/>
    <c:dispBlanksAs val="gap"/>
    <c:showDLblsOverMax val="0"/>
  </c:chart>
  <c:txPr>
    <a:bodyPr/>
    <a:lstStyle/>
    <a:p>
      <a:pPr>
        <a:defRPr sz="800"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GRAPHE 2, REPARTITION DES OP DE BASE SELON PERFORMANCE SUIVANT DIFFERENT CRITERE DANS LE DOMAINE DE LA GOUVERNANCE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'SYNTHE AUTO EVA'!$B$35</c:f>
              <c:strCache>
                <c:ptCount val="1"/>
                <c:pt idx="0">
                  <c:v>MOYENNE PERFORMANCE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('SYNTHE AUTO EVA'!$C$3:$H$4,'SYNTHE AUTO EVA'!$I$3:$I$5)</c:f>
              <c:strCache>
                <c:ptCount val="7"/>
                <c:pt idx="0">
                  <c:v>REPRESENTATIVITE DE TOUTES LES CATEGORIES D'ADHERENTS</c:v>
                </c:pt>
                <c:pt idx="1">
                  <c:v>LIBELLE A2</c:v>
                </c:pt>
                <c:pt idx="2">
                  <c:v>LIBELLE A3</c:v>
                </c:pt>
                <c:pt idx="3">
                  <c:v>LIBELLE A4</c:v>
                </c:pt>
                <c:pt idx="4">
                  <c:v>LIBELLE A5</c:v>
                </c:pt>
                <c:pt idx="5">
                  <c:v>LIBELLE A6</c:v>
                </c:pt>
                <c:pt idx="6">
                  <c:v> GOUVERNANCE</c:v>
                </c:pt>
              </c:strCache>
            </c:strRef>
          </c:cat>
          <c:val>
            <c:numRef>
              <c:f>'SYNTHE AUTO EVA'!$C$13:$I$13</c:f>
              <c:numCache>
                <c:formatCode>0%</c:formatCode>
                <c:ptCount val="7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  <c:pt idx="5">
                  <c:v>0.2</c:v>
                </c:pt>
                <c:pt idx="6">
                  <c:v>0.46666666666666667</c:v>
                </c:pt>
              </c:numCache>
            </c:numRef>
          </c:val>
        </c:ser>
        <c:ser>
          <c:idx val="2"/>
          <c:order val="1"/>
          <c:tx>
            <c:strRef>
              <c:f>'SYNTHE AUTO EVA'!$B$36</c:f>
              <c:strCache>
                <c:ptCount val="1"/>
                <c:pt idx="0">
                  <c:v>BONNE PERFORMANCE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('SYNTHE AUTO EVA'!$C$3:$H$4,'SYNTHE AUTO EVA'!$I$3:$I$5)</c:f>
              <c:strCache>
                <c:ptCount val="7"/>
                <c:pt idx="0">
                  <c:v>REPRESENTATIVITE DE TOUTES LES CATEGORIES D'ADHERENTS</c:v>
                </c:pt>
                <c:pt idx="1">
                  <c:v>LIBELLE A2</c:v>
                </c:pt>
                <c:pt idx="2">
                  <c:v>LIBELLE A3</c:v>
                </c:pt>
                <c:pt idx="3">
                  <c:v>LIBELLE A4</c:v>
                </c:pt>
                <c:pt idx="4">
                  <c:v>LIBELLE A5</c:v>
                </c:pt>
                <c:pt idx="5">
                  <c:v>LIBELLE A6</c:v>
                </c:pt>
                <c:pt idx="6">
                  <c:v> GOUVERNANCE</c:v>
                </c:pt>
              </c:strCache>
            </c:strRef>
          </c:cat>
          <c:val>
            <c:numRef>
              <c:f>'SYNTHE AUTO EVA'!$C$14:$I$14</c:f>
              <c:numCache>
                <c:formatCode>0%</c:formatCode>
                <c:ptCount val="7"/>
                <c:pt idx="0">
                  <c:v>6.6666666666666666E-2</c:v>
                </c:pt>
                <c:pt idx="1">
                  <c:v>0.2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  <c:pt idx="5">
                  <c:v>6.6666666666666666E-2</c:v>
                </c:pt>
                <c:pt idx="6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93538944"/>
        <c:axId val="93544832"/>
        <c:axId val="0"/>
      </c:bar3DChart>
      <c:catAx>
        <c:axId val="93538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93544832"/>
        <c:crosses val="autoZero"/>
        <c:auto val="1"/>
        <c:lblAlgn val="ctr"/>
        <c:lblOffset val="100"/>
        <c:noMultiLvlLbl val="0"/>
      </c:catAx>
      <c:valAx>
        <c:axId val="93544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POURCENTAGE D'OP</a:t>
                </a:r>
                <a:r>
                  <a:rPr lang="fr-FR" sz="1200" baseline="0"/>
                  <a:t> DE BASE</a:t>
                </a:r>
                <a:endParaRPr lang="fr-FR" sz="1200"/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935389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 Narrow Special G1" pitchFamily="34" charset="2"/>
        </a:defRPr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GRAPHE 3, REPARTITION DES OP DE BASE SELON PERFORMANCE SUIVANT DIFFERENT CRITERE DANS LE DOMAINE DE LA GESTION DES RESSOURCES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'SYNTHE AUTO EVA'!$B$34</c:f>
              <c:strCache>
                <c:ptCount val="1"/>
                <c:pt idx="0">
                  <c:v>FAIBLE PERFORMANCE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('SYNTHE AUTO EVA'!$L$3:$Q$4,'SYNTHE AUTO EVA'!$R$3:$R$5)</c:f>
              <c:strCache>
                <c:ptCount val="7"/>
                <c:pt idx="0">
                  <c:v>LIBELLE B1</c:v>
                </c:pt>
                <c:pt idx="1">
                  <c:v>LIBELLE B2</c:v>
                </c:pt>
                <c:pt idx="2">
                  <c:v>LIBELLE B3</c:v>
                </c:pt>
                <c:pt idx="3">
                  <c:v>LIBELLE B4</c:v>
                </c:pt>
                <c:pt idx="4">
                  <c:v>LIBELLE B5</c:v>
                </c:pt>
                <c:pt idx="5">
                  <c:v>LIBELLE B6</c:v>
                </c:pt>
                <c:pt idx="6">
                  <c:v> GESTION  RESSOURCES</c:v>
                </c:pt>
              </c:strCache>
            </c:strRef>
          </c:cat>
          <c:val>
            <c:numRef>
              <c:f>'SYNTHE AUTO EVA'!$L$12:$R$12</c:f>
              <c:numCache>
                <c:formatCode>0%</c:formatCode>
                <c:ptCount val="7"/>
                <c:pt idx="0">
                  <c:v>0.66666666666666663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0.66666666666666663</c:v>
                </c:pt>
                <c:pt idx="5">
                  <c:v>0.73333333333333328</c:v>
                </c:pt>
                <c:pt idx="6">
                  <c:v>0.46666666666666667</c:v>
                </c:pt>
              </c:numCache>
            </c:numRef>
          </c:val>
        </c:ser>
        <c:ser>
          <c:idx val="1"/>
          <c:order val="1"/>
          <c:tx>
            <c:strRef>
              <c:f>'SYNTHE AUTO EVA'!$B$35</c:f>
              <c:strCache>
                <c:ptCount val="1"/>
                <c:pt idx="0">
                  <c:v>MOYENNE PERFORMANCE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('SYNTHE AUTO EVA'!$L$3:$Q$4,'SYNTHE AUTO EVA'!$R$3:$R$5)</c:f>
              <c:strCache>
                <c:ptCount val="7"/>
                <c:pt idx="0">
                  <c:v>LIBELLE B1</c:v>
                </c:pt>
                <c:pt idx="1">
                  <c:v>LIBELLE B2</c:v>
                </c:pt>
                <c:pt idx="2">
                  <c:v>LIBELLE B3</c:v>
                </c:pt>
                <c:pt idx="3">
                  <c:v>LIBELLE B4</c:v>
                </c:pt>
                <c:pt idx="4">
                  <c:v>LIBELLE B5</c:v>
                </c:pt>
                <c:pt idx="5">
                  <c:v>LIBELLE B6</c:v>
                </c:pt>
                <c:pt idx="6">
                  <c:v> GESTION  RESSOURCES</c:v>
                </c:pt>
              </c:strCache>
            </c:strRef>
          </c:cat>
          <c:val>
            <c:numRef>
              <c:f>'SYNTHE AUTO EVA'!$L$13:$R$13</c:f>
              <c:numCache>
                <c:formatCode>0%</c:formatCode>
                <c:ptCount val="7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  <c:pt idx="5">
                  <c:v>0.2</c:v>
                </c:pt>
                <c:pt idx="6">
                  <c:v>0.46666666666666667</c:v>
                </c:pt>
              </c:numCache>
            </c:numRef>
          </c:val>
        </c:ser>
        <c:ser>
          <c:idx val="2"/>
          <c:order val="2"/>
          <c:tx>
            <c:strRef>
              <c:f>'SYNTHE AUTO EVA'!$B$36</c:f>
              <c:strCache>
                <c:ptCount val="1"/>
                <c:pt idx="0">
                  <c:v>BONNE PERFORMANCE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('SYNTHE AUTO EVA'!$L$3:$Q$4,'SYNTHE AUTO EVA'!$R$3:$R$5)</c:f>
              <c:strCache>
                <c:ptCount val="7"/>
                <c:pt idx="0">
                  <c:v>LIBELLE B1</c:v>
                </c:pt>
                <c:pt idx="1">
                  <c:v>LIBELLE B2</c:v>
                </c:pt>
                <c:pt idx="2">
                  <c:v>LIBELLE B3</c:v>
                </c:pt>
                <c:pt idx="3">
                  <c:v>LIBELLE B4</c:v>
                </c:pt>
                <c:pt idx="4">
                  <c:v>LIBELLE B5</c:v>
                </c:pt>
                <c:pt idx="5">
                  <c:v>LIBELLE B6</c:v>
                </c:pt>
                <c:pt idx="6">
                  <c:v> GESTION  RESSOURCES</c:v>
                </c:pt>
              </c:strCache>
            </c:strRef>
          </c:cat>
          <c:val>
            <c:numRef>
              <c:f>'SYNTHE AUTO EVA'!$L$14:$R$14</c:f>
              <c:numCache>
                <c:formatCode>0%</c:formatCode>
                <c:ptCount val="7"/>
                <c:pt idx="0">
                  <c:v>6.6666666666666666E-2</c:v>
                </c:pt>
                <c:pt idx="1">
                  <c:v>0.2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  <c:pt idx="5">
                  <c:v>6.6666666666666666E-2</c:v>
                </c:pt>
                <c:pt idx="6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93593600"/>
        <c:axId val="93595136"/>
        <c:axId val="0"/>
      </c:bar3DChart>
      <c:catAx>
        <c:axId val="93593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93595136"/>
        <c:crosses val="autoZero"/>
        <c:auto val="1"/>
        <c:lblAlgn val="ctr"/>
        <c:lblOffset val="100"/>
        <c:noMultiLvlLbl val="0"/>
      </c:catAx>
      <c:valAx>
        <c:axId val="93595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POURCENTAGE D'OP DE BASE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93593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 Narrow Special G1" pitchFamily="34" charset="2"/>
        </a:defRPr>
      </a:pPr>
      <a:endParaRPr lang="fr-F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GRAPHE 4, REPARTITION DES OP DE BASE SELON PERFORMANCE SUIVANT DIFFERENT CRITERE DANS LE DOMAINE DE LA GESTION DU CREDIT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'SYNTHE AUTO EVA'!$B$34</c:f>
              <c:strCache>
                <c:ptCount val="1"/>
                <c:pt idx="0">
                  <c:v>FAIBLE PERFORMANCE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('SYNTHE AUTO EVA'!$U$3:$Z$4,'SYNTHE AUTO EVA'!$AA$3:$AA$5)</c:f>
              <c:strCache>
                <c:ptCount val="7"/>
                <c:pt idx="0">
                  <c:v>LIBELLE C1</c:v>
                </c:pt>
                <c:pt idx="1">
                  <c:v>LIBELLE C2</c:v>
                </c:pt>
                <c:pt idx="2">
                  <c:v>LIBELLE C3</c:v>
                </c:pt>
                <c:pt idx="3">
                  <c:v>LIBELLE C4</c:v>
                </c:pt>
                <c:pt idx="4">
                  <c:v>LIBELLE C5</c:v>
                </c:pt>
                <c:pt idx="5">
                  <c:v>LIBELLE C6</c:v>
                </c:pt>
                <c:pt idx="6">
                  <c:v> GESTION  CREDIT</c:v>
                </c:pt>
              </c:strCache>
            </c:strRef>
          </c:cat>
          <c:val>
            <c:numRef>
              <c:f>'SYNTHE AUTO EVA'!$U$12:$AA$12</c:f>
              <c:numCache>
                <c:formatCode>0%</c:formatCode>
                <c:ptCount val="7"/>
                <c:pt idx="0">
                  <c:v>0.66666666666666663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0.66666666666666663</c:v>
                </c:pt>
                <c:pt idx="5">
                  <c:v>0.73333333333333328</c:v>
                </c:pt>
                <c:pt idx="6">
                  <c:v>0.46666666666666667</c:v>
                </c:pt>
              </c:numCache>
            </c:numRef>
          </c:val>
        </c:ser>
        <c:ser>
          <c:idx val="1"/>
          <c:order val="1"/>
          <c:tx>
            <c:strRef>
              <c:f>'SYNTHE AUTO EVA'!$B$35</c:f>
              <c:strCache>
                <c:ptCount val="1"/>
                <c:pt idx="0">
                  <c:v>MOYENNE PERFORMANCE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('SYNTHE AUTO EVA'!$U$3:$Z$4,'SYNTHE AUTO EVA'!$AA$3:$AA$5)</c:f>
              <c:strCache>
                <c:ptCount val="7"/>
                <c:pt idx="0">
                  <c:v>LIBELLE C1</c:v>
                </c:pt>
                <c:pt idx="1">
                  <c:v>LIBELLE C2</c:v>
                </c:pt>
                <c:pt idx="2">
                  <c:v>LIBELLE C3</c:v>
                </c:pt>
                <c:pt idx="3">
                  <c:v>LIBELLE C4</c:v>
                </c:pt>
                <c:pt idx="4">
                  <c:v>LIBELLE C5</c:v>
                </c:pt>
                <c:pt idx="5">
                  <c:v>LIBELLE C6</c:v>
                </c:pt>
                <c:pt idx="6">
                  <c:v> GESTION  CREDIT</c:v>
                </c:pt>
              </c:strCache>
            </c:strRef>
          </c:cat>
          <c:val>
            <c:numRef>
              <c:f>'SYNTHE AUTO EVA'!$U$13:$AA$13</c:f>
              <c:numCache>
                <c:formatCode>0%</c:formatCode>
                <c:ptCount val="7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  <c:pt idx="5">
                  <c:v>0.2</c:v>
                </c:pt>
                <c:pt idx="6">
                  <c:v>0.46666666666666667</c:v>
                </c:pt>
              </c:numCache>
            </c:numRef>
          </c:val>
        </c:ser>
        <c:ser>
          <c:idx val="2"/>
          <c:order val="2"/>
          <c:tx>
            <c:strRef>
              <c:f>'SYNTHE AUTO EVA'!$B$36</c:f>
              <c:strCache>
                <c:ptCount val="1"/>
                <c:pt idx="0">
                  <c:v>BONNE PERFORMANCE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('SYNTHE AUTO EVA'!$U$3:$Z$4,'SYNTHE AUTO EVA'!$AA$3:$AA$5)</c:f>
              <c:strCache>
                <c:ptCount val="7"/>
                <c:pt idx="0">
                  <c:v>LIBELLE C1</c:v>
                </c:pt>
                <c:pt idx="1">
                  <c:v>LIBELLE C2</c:v>
                </c:pt>
                <c:pt idx="2">
                  <c:v>LIBELLE C3</c:v>
                </c:pt>
                <c:pt idx="3">
                  <c:v>LIBELLE C4</c:v>
                </c:pt>
                <c:pt idx="4">
                  <c:v>LIBELLE C5</c:v>
                </c:pt>
                <c:pt idx="5">
                  <c:v>LIBELLE C6</c:v>
                </c:pt>
                <c:pt idx="6">
                  <c:v> GESTION  CREDIT</c:v>
                </c:pt>
              </c:strCache>
            </c:strRef>
          </c:cat>
          <c:val>
            <c:numRef>
              <c:f>'SYNTHE AUTO EVA'!$U$14:$AA$14</c:f>
              <c:numCache>
                <c:formatCode>0%</c:formatCode>
                <c:ptCount val="7"/>
                <c:pt idx="0">
                  <c:v>6.6666666666666666E-2</c:v>
                </c:pt>
                <c:pt idx="1">
                  <c:v>0.2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  <c:pt idx="5">
                  <c:v>6.6666666666666666E-2</c:v>
                </c:pt>
                <c:pt idx="6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93623424"/>
        <c:axId val="93624960"/>
        <c:axId val="0"/>
      </c:bar3DChart>
      <c:catAx>
        <c:axId val="93623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93624960"/>
        <c:crosses val="autoZero"/>
        <c:auto val="1"/>
        <c:lblAlgn val="ctr"/>
        <c:lblOffset val="100"/>
        <c:noMultiLvlLbl val="0"/>
      </c:catAx>
      <c:valAx>
        <c:axId val="93624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POURCENTAGE D'OP DE BASE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93623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 Narrow Special G1" pitchFamily="34" charset="2"/>
        </a:defRPr>
      </a:pPr>
      <a:endParaRPr lang="fr-F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GRAPHE 5, REPARTITION DES OP DE BASE SELON PERFORMANCE SUIVANT DIFFERENT CRITERE DANS LE DOMAINE DE LA GESTION DES INTRANTS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'SYNTHE AUTO EVA'!$B$34</c:f>
              <c:strCache>
                <c:ptCount val="1"/>
                <c:pt idx="0">
                  <c:v>FAIBLE PERFORMANCE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('SYNTHE AUTO EVA'!$AD$3:$AI$4,'SYNTHE AUTO EVA'!$AJ$3:$AJ$5)</c:f>
              <c:strCache>
                <c:ptCount val="7"/>
                <c:pt idx="0">
                  <c:v>LIBELLE D1</c:v>
                </c:pt>
                <c:pt idx="1">
                  <c:v>LIBELLE D2</c:v>
                </c:pt>
                <c:pt idx="2">
                  <c:v>LIBELLE D3</c:v>
                </c:pt>
                <c:pt idx="3">
                  <c:v>LIBELLE D4</c:v>
                </c:pt>
                <c:pt idx="4">
                  <c:v>LIBELLE D5</c:v>
                </c:pt>
                <c:pt idx="5">
                  <c:v>LIBELLE D6</c:v>
                </c:pt>
                <c:pt idx="6">
                  <c:v> GESTION DES INTRANTS</c:v>
                </c:pt>
              </c:strCache>
            </c:strRef>
          </c:cat>
          <c:val>
            <c:numRef>
              <c:f>'SYNTHE AUTO EVA'!$AD$12:$AJ$12</c:f>
              <c:numCache>
                <c:formatCode>0%</c:formatCode>
                <c:ptCount val="7"/>
                <c:pt idx="0">
                  <c:v>0.66666666666666663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0.66666666666666663</c:v>
                </c:pt>
                <c:pt idx="5">
                  <c:v>0.73333333333333328</c:v>
                </c:pt>
                <c:pt idx="6">
                  <c:v>0.46666666666666667</c:v>
                </c:pt>
              </c:numCache>
            </c:numRef>
          </c:val>
        </c:ser>
        <c:ser>
          <c:idx val="1"/>
          <c:order val="1"/>
          <c:tx>
            <c:strRef>
              <c:f>'SYNTHE AUTO EVA'!$B$35</c:f>
              <c:strCache>
                <c:ptCount val="1"/>
                <c:pt idx="0">
                  <c:v>MOYENNE PERFORMANCE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('SYNTHE AUTO EVA'!$AD$3:$AI$4,'SYNTHE AUTO EVA'!$AJ$3:$AJ$5)</c:f>
              <c:strCache>
                <c:ptCount val="7"/>
                <c:pt idx="0">
                  <c:v>LIBELLE D1</c:v>
                </c:pt>
                <c:pt idx="1">
                  <c:v>LIBELLE D2</c:v>
                </c:pt>
                <c:pt idx="2">
                  <c:v>LIBELLE D3</c:v>
                </c:pt>
                <c:pt idx="3">
                  <c:v>LIBELLE D4</c:v>
                </c:pt>
                <c:pt idx="4">
                  <c:v>LIBELLE D5</c:v>
                </c:pt>
                <c:pt idx="5">
                  <c:v>LIBELLE D6</c:v>
                </c:pt>
                <c:pt idx="6">
                  <c:v> GESTION DES INTRANTS</c:v>
                </c:pt>
              </c:strCache>
            </c:strRef>
          </c:cat>
          <c:val>
            <c:numRef>
              <c:f>'SYNTHE AUTO EVA'!$AD$13:$AJ$13</c:f>
              <c:numCache>
                <c:formatCode>0%</c:formatCode>
                <c:ptCount val="7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  <c:pt idx="5">
                  <c:v>0.2</c:v>
                </c:pt>
                <c:pt idx="6">
                  <c:v>0.46666666666666667</c:v>
                </c:pt>
              </c:numCache>
            </c:numRef>
          </c:val>
        </c:ser>
        <c:ser>
          <c:idx val="2"/>
          <c:order val="2"/>
          <c:tx>
            <c:strRef>
              <c:f>'SYNTHE AUTO EVA'!$B$36</c:f>
              <c:strCache>
                <c:ptCount val="1"/>
                <c:pt idx="0">
                  <c:v>BONNE PERFORMANCE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('SYNTHE AUTO EVA'!$AD$3:$AI$4,'SYNTHE AUTO EVA'!$AJ$3:$AJ$5)</c:f>
              <c:strCache>
                <c:ptCount val="7"/>
                <c:pt idx="0">
                  <c:v>LIBELLE D1</c:v>
                </c:pt>
                <c:pt idx="1">
                  <c:v>LIBELLE D2</c:v>
                </c:pt>
                <c:pt idx="2">
                  <c:v>LIBELLE D3</c:v>
                </c:pt>
                <c:pt idx="3">
                  <c:v>LIBELLE D4</c:v>
                </c:pt>
                <c:pt idx="4">
                  <c:v>LIBELLE D5</c:v>
                </c:pt>
                <c:pt idx="5">
                  <c:v>LIBELLE D6</c:v>
                </c:pt>
                <c:pt idx="6">
                  <c:v> GESTION DES INTRANTS</c:v>
                </c:pt>
              </c:strCache>
            </c:strRef>
          </c:cat>
          <c:val>
            <c:numRef>
              <c:f>'SYNTHE AUTO EVA'!$AD$14:$AJ$14</c:f>
              <c:numCache>
                <c:formatCode>0%</c:formatCode>
                <c:ptCount val="7"/>
                <c:pt idx="0">
                  <c:v>6.6666666666666666E-2</c:v>
                </c:pt>
                <c:pt idx="1">
                  <c:v>0.2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  <c:pt idx="5">
                  <c:v>6.6666666666666666E-2</c:v>
                </c:pt>
                <c:pt idx="6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93358336"/>
        <c:axId val="93364224"/>
        <c:axId val="0"/>
      </c:bar3DChart>
      <c:catAx>
        <c:axId val="93358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93364224"/>
        <c:crosses val="autoZero"/>
        <c:auto val="1"/>
        <c:lblAlgn val="ctr"/>
        <c:lblOffset val="100"/>
        <c:noMultiLvlLbl val="0"/>
      </c:catAx>
      <c:valAx>
        <c:axId val="93364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POURCENTAGE D'OP DE BASE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93358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 Narrow Special G1" pitchFamily="34" charset="2"/>
        </a:defRPr>
      </a:pPr>
      <a:endParaRPr lang="fr-F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GRAPHE 6, REPARTITION DES OP DE BASE SELON PERFORMANCE SUIVANT DIFFERENT CRITERE DANS LE DOMAINE DE LA GESTION DE LA PRODUCTION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'SYNTHE AUTO EVA'!$B$34</c:f>
              <c:strCache>
                <c:ptCount val="1"/>
                <c:pt idx="0">
                  <c:v>FAIBLE PERFORMANCE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('SYNTHE AUTO EVA'!$AM$3:$AR$4,'SYNTHE AUTO EVA'!$AS$3:$AS$5)</c:f>
              <c:strCache>
                <c:ptCount val="7"/>
                <c:pt idx="0">
                  <c:v>LIBELLE E1</c:v>
                </c:pt>
                <c:pt idx="1">
                  <c:v>LIBELLE E2</c:v>
                </c:pt>
                <c:pt idx="2">
                  <c:v>LIBELLE E3</c:v>
                </c:pt>
                <c:pt idx="3">
                  <c:v>LIBELLE E4</c:v>
                </c:pt>
                <c:pt idx="4">
                  <c:v>LIBELLE E5</c:v>
                </c:pt>
                <c:pt idx="5">
                  <c:v>LIBELLE E6</c:v>
                </c:pt>
                <c:pt idx="6">
                  <c:v> GESTION  PRODUCTION</c:v>
                </c:pt>
              </c:strCache>
            </c:strRef>
          </c:cat>
          <c:val>
            <c:numRef>
              <c:f>'SYNTHE AUTO EVA'!$AM$12:$AS$12</c:f>
              <c:numCache>
                <c:formatCode>0%</c:formatCode>
                <c:ptCount val="7"/>
                <c:pt idx="0">
                  <c:v>0.66666666666666663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0.66666666666666663</c:v>
                </c:pt>
                <c:pt idx="5">
                  <c:v>0.73333333333333328</c:v>
                </c:pt>
                <c:pt idx="6">
                  <c:v>0.46666666666666667</c:v>
                </c:pt>
              </c:numCache>
            </c:numRef>
          </c:val>
        </c:ser>
        <c:ser>
          <c:idx val="1"/>
          <c:order val="1"/>
          <c:tx>
            <c:strRef>
              <c:f>'SYNTHE AUTO EVA'!$B$35</c:f>
              <c:strCache>
                <c:ptCount val="1"/>
                <c:pt idx="0">
                  <c:v>MOYENNE PERFORMANCE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('SYNTHE AUTO EVA'!$AM$3:$AR$4,'SYNTHE AUTO EVA'!$AS$3:$AS$5)</c:f>
              <c:strCache>
                <c:ptCount val="7"/>
                <c:pt idx="0">
                  <c:v>LIBELLE E1</c:v>
                </c:pt>
                <c:pt idx="1">
                  <c:v>LIBELLE E2</c:v>
                </c:pt>
                <c:pt idx="2">
                  <c:v>LIBELLE E3</c:v>
                </c:pt>
                <c:pt idx="3">
                  <c:v>LIBELLE E4</c:v>
                </c:pt>
                <c:pt idx="4">
                  <c:v>LIBELLE E5</c:v>
                </c:pt>
                <c:pt idx="5">
                  <c:v>LIBELLE E6</c:v>
                </c:pt>
                <c:pt idx="6">
                  <c:v> GESTION  PRODUCTION</c:v>
                </c:pt>
              </c:strCache>
            </c:strRef>
          </c:cat>
          <c:val>
            <c:numRef>
              <c:f>'SYNTHE AUTO EVA'!$AM$13:$AS$13</c:f>
              <c:numCache>
                <c:formatCode>0%</c:formatCode>
                <c:ptCount val="7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  <c:pt idx="5">
                  <c:v>0.2</c:v>
                </c:pt>
                <c:pt idx="6">
                  <c:v>0.46666666666666667</c:v>
                </c:pt>
              </c:numCache>
            </c:numRef>
          </c:val>
        </c:ser>
        <c:ser>
          <c:idx val="2"/>
          <c:order val="2"/>
          <c:tx>
            <c:strRef>
              <c:f>'SYNTHE AUTO EVA'!$B$36</c:f>
              <c:strCache>
                <c:ptCount val="1"/>
                <c:pt idx="0">
                  <c:v>BONNE PERFORMANCE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('SYNTHE AUTO EVA'!$AM$3:$AR$4,'SYNTHE AUTO EVA'!$AS$3:$AS$5)</c:f>
              <c:strCache>
                <c:ptCount val="7"/>
                <c:pt idx="0">
                  <c:v>LIBELLE E1</c:v>
                </c:pt>
                <c:pt idx="1">
                  <c:v>LIBELLE E2</c:v>
                </c:pt>
                <c:pt idx="2">
                  <c:v>LIBELLE E3</c:v>
                </c:pt>
                <c:pt idx="3">
                  <c:v>LIBELLE E4</c:v>
                </c:pt>
                <c:pt idx="4">
                  <c:v>LIBELLE E5</c:v>
                </c:pt>
                <c:pt idx="5">
                  <c:v>LIBELLE E6</c:v>
                </c:pt>
                <c:pt idx="6">
                  <c:v> GESTION  PRODUCTION</c:v>
                </c:pt>
              </c:strCache>
            </c:strRef>
          </c:cat>
          <c:val>
            <c:numRef>
              <c:f>'SYNTHE AUTO EVA'!$AM$14:$AS$14</c:f>
              <c:numCache>
                <c:formatCode>0%</c:formatCode>
                <c:ptCount val="7"/>
                <c:pt idx="0">
                  <c:v>6.6666666666666666E-2</c:v>
                </c:pt>
                <c:pt idx="1">
                  <c:v>0.2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  <c:pt idx="5">
                  <c:v>6.6666666666666666E-2</c:v>
                </c:pt>
                <c:pt idx="6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93405184"/>
        <c:axId val="93406720"/>
        <c:axId val="0"/>
      </c:bar3DChart>
      <c:catAx>
        <c:axId val="93405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93406720"/>
        <c:crosses val="autoZero"/>
        <c:auto val="1"/>
        <c:lblAlgn val="ctr"/>
        <c:lblOffset val="100"/>
        <c:noMultiLvlLbl val="0"/>
      </c:catAx>
      <c:valAx>
        <c:axId val="93406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POURCENTAGE D'OP DE BASE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934051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 Narrow Special G1" pitchFamily="34" charset="2"/>
        </a:defRPr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GRAPHE 7, REPARTITION DES OP DE BASE SELON PERFORMANCE SUIVANT DIFFERENT CRITERE DANS LE DOMAINE DE LA GESTION DE LA COMMERCIALISATION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'SYNTHE AUTO EVA'!$B$34</c:f>
              <c:strCache>
                <c:ptCount val="1"/>
                <c:pt idx="0">
                  <c:v>FAIBLE PERFORMANCE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('SYNTHE AUTO EVA'!$AV$3:$BA$4,'SYNTHE AUTO EVA'!$BB$3:$BB$5)</c:f>
              <c:strCache>
                <c:ptCount val="7"/>
                <c:pt idx="0">
                  <c:v>LIBELLE F1</c:v>
                </c:pt>
                <c:pt idx="1">
                  <c:v>LIBELLE F2</c:v>
                </c:pt>
                <c:pt idx="2">
                  <c:v>LIBELLE F3</c:v>
                </c:pt>
                <c:pt idx="3">
                  <c:v>LIBELLE F4</c:v>
                </c:pt>
                <c:pt idx="4">
                  <c:v>LIBELLE F5</c:v>
                </c:pt>
                <c:pt idx="5">
                  <c:v>LIBELLE F6</c:v>
                </c:pt>
                <c:pt idx="6">
                  <c:v> GESTION COMMERCIALISATION</c:v>
                </c:pt>
              </c:strCache>
            </c:strRef>
          </c:cat>
          <c:val>
            <c:numRef>
              <c:f>'SYNTHE AUTO EVA'!$AV$12:$BB$12</c:f>
              <c:numCache>
                <c:formatCode>0%</c:formatCode>
                <c:ptCount val="7"/>
                <c:pt idx="0">
                  <c:v>0.66666666666666663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0.66666666666666663</c:v>
                </c:pt>
                <c:pt idx="5">
                  <c:v>0.73333333333333328</c:v>
                </c:pt>
                <c:pt idx="6">
                  <c:v>0.46666666666666667</c:v>
                </c:pt>
              </c:numCache>
            </c:numRef>
          </c:val>
        </c:ser>
        <c:ser>
          <c:idx val="1"/>
          <c:order val="1"/>
          <c:tx>
            <c:strRef>
              <c:f>'SYNTHE AUTO EVA'!$B$35</c:f>
              <c:strCache>
                <c:ptCount val="1"/>
                <c:pt idx="0">
                  <c:v>MOYENNE PERFORMANCE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('SYNTHE AUTO EVA'!$AV$3:$BA$4,'SYNTHE AUTO EVA'!$BB$3:$BB$5)</c:f>
              <c:strCache>
                <c:ptCount val="7"/>
                <c:pt idx="0">
                  <c:v>LIBELLE F1</c:v>
                </c:pt>
                <c:pt idx="1">
                  <c:v>LIBELLE F2</c:v>
                </c:pt>
                <c:pt idx="2">
                  <c:v>LIBELLE F3</c:v>
                </c:pt>
                <c:pt idx="3">
                  <c:v>LIBELLE F4</c:v>
                </c:pt>
                <c:pt idx="4">
                  <c:v>LIBELLE F5</c:v>
                </c:pt>
                <c:pt idx="5">
                  <c:v>LIBELLE F6</c:v>
                </c:pt>
                <c:pt idx="6">
                  <c:v> GESTION COMMERCIALISATION</c:v>
                </c:pt>
              </c:strCache>
            </c:strRef>
          </c:cat>
          <c:val>
            <c:numRef>
              <c:f>'SYNTHE AUTO EVA'!$AV$13:$BB$13</c:f>
              <c:numCache>
                <c:formatCode>0%</c:formatCode>
                <c:ptCount val="7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  <c:pt idx="5">
                  <c:v>0.2</c:v>
                </c:pt>
                <c:pt idx="6">
                  <c:v>0.46666666666666667</c:v>
                </c:pt>
              </c:numCache>
            </c:numRef>
          </c:val>
        </c:ser>
        <c:ser>
          <c:idx val="2"/>
          <c:order val="2"/>
          <c:tx>
            <c:strRef>
              <c:f>'SYNTHE AUTO EVA'!$B$36</c:f>
              <c:strCache>
                <c:ptCount val="1"/>
                <c:pt idx="0">
                  <c:v>BONNE PERFORMANCE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('SYNTHE AUTO EVA'!$AV$3:$BA$4,'SYNTHE AUTO EVA'!$BB$3:$BB$5)</c:f>
              <c:strCache>
                <c:ptCount val="7"/>
                <c:pt idx="0">
                  <c:v>LIBELLE F1</c:v>
                </c:pt>
                <c:pt idx="1">
                  <c:v>LIBELLE F2</c:v>
                </c:pt>
                <c:pt idx="2">
                  <c:v>LIBELLE F3</c:v>
                </c:pt>
                <c:pt idx="3">
                  <c:v>LIBELLE F4</c:v>
                </c:pt>
                <c:pt idx="4">
                  <c:v>LIBELLE F5</c:v>
                </c:pt>
                <c:pt idx="5">
                  <c:v>LIBELLE F6</c:v>
                </c:pt>
                <c:pt idx="6">
                  <c:v> GESTION COMMERCIALISATION</c:v>
                </c:pt>
              </c:strCache>
            </c:strRef>
          </c:cat>
          <c:val>
            <c:numRef>
              <c:f>'SYNTHE AUTO EVA'!$AV$14:$BB$14</c:f>
              <c:numCache>
                <c:formatCode>0%</c:formatCode>
                <c:ptCount val="7"/>
                <c:pt idx="0">
                  <c:v>6.6666666666666666E-2</c:v>
                </c:pt>
                <c:pt idx="1">
                  <c:v>0.2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  <c:pt idx="5">
                  <c:v>6.6666666666666666E-2</c:v>
                </c:pt>
                <c:pt idx="6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93447296"/>
        <c:axId val="93448832"/>
        <c:axId val="0"/>
      </c:bar3DChart>
      <c:catAx>
        <c:axId val="93447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93448832"/>
        <c:crosses val="autoZero"/>
        <c:auto val="1"/>
        <c:lblAlgn val="ctr"/>
        <c:lblOffset val="100"/>
        <c:noMultiLvlLbl val="0"/>
      </c:catAx>
      <c:valAx>
        <c:axId val="93448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POURCENTAGE D'OP DE BASE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93447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 Narrow Special G1" pitchFamily="34" charset="2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GRAPHE 8, REPARTITION DES OP DE BASE SELON PERFORMANCE SUIVANT DIFFERENT CRITERE DANS LE DOMAINE DE LA GESTION DE LA TRANSFORMATION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'SYNTHE AUTO EVA'!$B$34</c:f>
              <c:strCache>
                <c:ptCount val="1"/>
                <c:pt idx="0">
                  <c:v>FAIBLE PERFORMANCE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('SYNTHE AUTO EVA'!$BE$3:$BJ$4,'SYNTHE AUTO EVA'!$BK$3:$BK$5)</c:f>
              <c:multiLvlStrCache>
                <c:ptCount val="6"/>
                <c:lvl>
                  <c:pt idx="0">
                    <c:v>LIBELLE G1</c:v>
                  </c:pt>
                  <c:pt idx="1">
                    <c:v>LIBELLE G2</c:v>
                  </c:pt>
                  <c:pt idx="2">
                    <c:v>LIBELLE G3</c:v>
                  </c:pt>
                  <c:pt idx="3">
                    <c:v>LIBELLE G4</c:v>
                  </c:pt>
                  <c:pt idx="4">
                    <c:v>LIBELLE G5</c:v>
                  </c:pt>
                  <c:pt idx="5">
                    <c:v>LIBELLE G6</c:v>
                  </c:pt>
                </c:lvl>
                <c:lvl>
                  <c:pt idx="0">
                    <c:v>G.1</c:v>
                  </c:pt>
                  <c:pt idx="1">
                    <c:v>G.2</c:v>
                  </c:pt>
                  <c:pt idx="2">
                    <c:v>G.3</c:v>
                  </c:pt>
                  <c:pt idx="3">
                    <c:v>G.4</c:v>
                  </c:pt>
                  <c:pt idx="4">
                    <c:v>G.5</c:v>
                  </c:pt>
                  <c:pt idx="5">
                    <c:v>G.6</c:v>
                  </c:pt>
                </c:lvl>
              </c:multiLvlStrCache>
            </c:multiLvlStrRef>
          </c:cat>
          <c:val>
            <c:numRef>
              <c:f>'SYNTHE AUTO EVA'!$BE$12:$BK$12</c:f>
              <c:numCache>
                <c:formatCode>0%</c:formatCode>
                <c:ptCount val="6"/>
                <c:pt idx="0">
                  <c:v>0.66666666666666663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0.66666666666666663</c:v>
                </c:pt>
                <c:pt idx="5">
                  <c:v>0.73333333333333328</c:v>
                </c:pt>
              </c:numCache>
            </c:numRef>
          </c:val>
        </c:ser>
        <c:ser>
          <c:idx val="1"/>
          <c:order val="1"/>
          <c:tx>
            <c:strRef>
              <c:f>'SYNTHE AUTO EVA'!$B$35</c:f>
              <c:strCache>
                <c:ptCount val="1"/>
                <c:pt idx="0">
                  <c:v>MOYENNE PERFORMANCE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multiLvlStrRef>
              <c:f>('SYNTHE AUTO EVA'!$BE$3:$BJ$4,'SYNTHE AUTO EVA'!$BK$3:$BK$5)</c:f>
              <c:multiLvlStrCache>
                <c:ptCount val="6"/>
                <c:lvl>
                  <c:pt idx="0">
                    <c:v>LIBELLE G1</c:v>
                  </c:pt>
                  <c:pt idx="1">
                    <c:v>LIBELLE G2</c:v>
                  </c:pt>
                  <c:pt idx="2">
                    <c:v>LIBELLE G3</c:v>
                  </c:pt>
                  <c:pt idx="3">
                    <c:v>LIBELLE G4</c:v>
                  </c:pt>
                  <c:pt idx="4">
                    <c:v>LIBELLE G5</c:v>
                  </c:pt>
                  <c:pt idx="5">
                    <c:v>LIBELLE G6</c:v>
                  </c:pt>
                </c:lvl>
                <c:lvl>
                  <c:pt idx="0">
                    <c:v>G.1</c:v>
                  </c:pt>
                  <c:pt idx="1">
                    <c:v>G.2</c:v>
                  </c:pt>
                  <c:pt idx="2">
                    <c:v>G.3</c:v>
                  </c:pt>
                  <c:pt idx="3">
                    <c:v>G.4</c:v>
                  </c:pt>
                  <c:pt idx="4">
                    <c:v>G.5</c:v>
                  </c:pt>
                  <c:pt idx="5">
                    <c:v>G.6</c:v>
                  </c:pt>
                </c:lvl>
              </c:multiLvlStrCache>
            </c:multiLvlStrRef>
          </c:cat>
          <c:val>
            <c:numRef>
              <c:f>'SYNTHE AUTO EVA'!$BE$13:$BK$13</c:f>
              <c:numCache>
                <c:formatCode>0%</c:formatCode>
                <c:ptCount val="6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  <c:pt idx="5">
                  <c:v>0.2</c:v>
                </c:pt>
              </c:numCache>
            </c:numRef>
          </c:val>
        </c:ser>
        <c:ser>
          <c:idx val="2"/>
          <c:order val="2"/>
          <c:tx>
            <c:strRef>
              <c:f>'SYNTHE AUTO EVA'!$B$36</c:f>
              <c:strCache>
                <c:ptCount val="1"/>
                <c:pt idx="0">
                  <c:v>BONNE PERFORMANCE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multiLvlStrRef>
              <c:f>('SYNTHE AUTO EVA'!$BE$3:$BJ$4,'SYNTHE AUTO EVA'!$BK$3:$BK$5)</c:f>
              <c:multiLvlStrCache>
                <c:ptCount val="6"/>
                <c:lvl>
                  <c:pt idx="0">
                    <c:v>LIBELLE G1</c:v>
                  </c:pt>
                  <c:pt idx="1">
                    <c:v>LIBELLE G2</c:v>
                  </c:pt>
                  <c:pt idx="2">
                    <c:v>LIBELLE G3</c:v>
                  </c:pt>
                  <c:pt idx="3">
                    <c:v>LIBELLE G4</c:v>
                  </c:pt>
                  <c:pt idx="4">
                    <c:v>LIBELLE G5</c:v>
                  </c:pt>
                  <c:pt idx="5">
                    <c:v>LIBELLE G6</c:v>
                  </c:pt>
                </c:lvl>
                <c:lvl>
                  <c:pt idx="0">
                    <c:v>G.1</c:v>
                  </c:pt>
                  <c:pt idx="1">
                    <c:v>G.2</c:v>
                  </c:pt>
                  <c:pt idx="2">
                    <c:v>G.3</c:v>
                  </c:pt>
                  <c:pt idx="3">
                    <c:v>G.4</c:v>
                  </c:pt>
                  <c:pt idx="4">
                    <c:v>G.5</c:v>
                  </c:pt>
                  <c:pt idx="5">
                    <c:v>G.6</c:v>
                  </c:pt>
                </c:lvl>
              </c:multiLvlStrCache>
            </c:multiLvlStrRef>
          </c:cat>
          <c:val>
            <c:numRef>
              <c:f>'SYNTHE AUTO EVA'!$BE$14:$BK$14</c:f>
              <c:numCache>
                <c:formatCode>0%</c:formatCode>
                <c:ptCount val="6"/>
                <c:pt idx="0">
                  <c:v>6.6666666666666666E-2</c:v>
                </c:pt>
                <c:pt idx="1">
                  <c:v>0.2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  <c:pt idx="5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93477120"/>
        <c:axId val="93483008"/>
        <c:axId val="0"/>
      </c:bar3DChart>
      <c:catAx>
        <c:axId val="93477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93483008"/>
        <c:crosses val="autoZero"/>
        <c:auto val="1"/>
        <c:lblAlgn val="ctr"/>
        <c:lblOffset val="100"/>
        <c:noMultiLvlLbl val="0"/>
      </c:catAx>
      <c:valAx>
        <c:axId val="93483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POURCENTAGE D'OP DE BASE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93477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 Narrow Special G1" pitchFamily="34" charset="2"/>
        </a:defRPr>
      </a:pPr>
      <a:endParaRPr lang="fr-FR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GRAPHE 9, REPARTITION DES OP DE BASE SELON PERFORMANCE SUIVANT DIFFERENT CRITERE DANS LE DOMAINE DE LA GESTION STRATEGIQUE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'SYNTHE AUTO EVA'!$B$34</c:f>
              <c:strCache>
                <c:ptCount val="1"/>
                <c:pt idx="0">
                  <c:v>FAIBLE PERFORMANCE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('SYNTHE AUTO EVA'!$BN$3:$BS$4,'SYNTHE AUTO EVA'!$BT$3:$BT$5)</c:f>
              <c:strCache>
                <c:ptCount val="7"/>
                <c:pt idx="0">
                  <c:v>LIBELLE H1</c:v>
                </c:pt>
                <c:pt idx="1">
                  <c:v>LIBELLE H2</c:v>
                </c:pt>
                <c:pt idx="2">
                  <c:v>LIBELLE H3</c:v>
                </c:pt>
                <c:pt idx="3">
                  <c:v>LIBELLE H4</c:v>
                </c:pt>
                <c:pt idx="4">
                  <c:v>LIBELLE H5</c:v>
                </c:pt>
                <c:pt idx="5">
                  <c:v>LIBELLE H6</c:v>
                </c:pt>
                <c:pt idx="6">
                  <c:v> GESTION STRATEGIQUE</c:v>
                </c:pt>
              </c:strCache>
            </c:strRef>
          </c:cat>
          <c:val>
            <c:numRef>
              <c:f>'SYNTHE AUTO EVA'!$BN$12:$BT$12</c:f>
              <c:numCache>
                <c:formatCode>0%</c:formatCode>
                <c:ptCount val="7"/>
                <c:pt idx="0">
                  <c:v>0.66666666666666663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0.66666666666666663</c:v>
                </c:pt>
                <c:pt idx="5">
                  <c:v>0.73333333333333328</c:v>
                </c:pt>
                <c:pt idx="6">
                  <c:v>0.46666666666666667</c:v>
                </c:pt>
              </c:numCache>
            </c:numRef>
          </c:val>
        </c:ser>
        <c:ser>
          <c:idx val="1"/>
          <c:order val="1"/>
          <c:tx>
            <c:strRef>
              <c:f>'SYNTHE AUTO EVA'!$B$35</c:f>
              <c:strCache>
                <c:ptCount val="1"/>
                <c:pt idx="0">
                  <c:v>MOYENNE PERFORMANCE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('SYNTHE AUTO EVA'!$BN$3:$BS$4,'SYNTHE AUTO EVA'!$BT$3:$BT$5)</c:f>
              <c:strCache>
                <c:ptCount val="7"/>
                <c:pt idx="0">
                  <c:v>LIBELLE H1</c:v>
                </c:pt>
                <c:pt idx="1">
                  <c:v>LIBELLE H2</c:v>
                </c:pt>
                <c:pt idx="2">
                  <c:v>LIBELLE H3</c:v>
                </c:pt>
                <c:pt idx="3">
                  <c:v>LIBELLE H4</c:v>
                </c:pt>
                <c:pt idx="4">
                  <c:v>LIBELLE H5</c:v>
                </c:pt>
                <c:pt idx="5">
                  <c:v>LIBELLE H6</c:v>
                </c:pt>
                <c:pt idx="6">
                  <c:v> GESTION STRATEGIQUE</c:v>
                </c:pt>
              </c:strCache>
            </c:strRef>
          </c:cat>
          <c:val>
            <c:numRef>
              <c:f>'SYNTHE AUTO EVA'!$BN$13:$BT$13</c:f>
              <c:numCache>
                <c:formatCode>0%</c:formatCode>
                <c:ptCount val="7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  <c:pt idx="5">
                  <c:v>0.2</c:v>
                </c:pt>
                <c:pt idx="6">
                  <c:v>0.46666666666666667</c:v>
                </c:pt>
              </c:numCache>
            </c:numRef>
          </c:val>
        </c:ser>
        <c:ser>
          <c:idx val="2"/>
          <c:order val="2"/>
          <c:tx>
            <c:strRef>
              <c:f>'SYNTHE AUTO EVA'!$B$36</c:f>
              <c:strCache>
                <c:ptCount val="1"/>
                <c:pt idx="0">
                  <c:v>BONNE PERFORMANCE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('SYNTHE AUTO EVA'!$BN$3:$BS$4,'SYNTHE AUTO EVA'!$BT$3:$BT$5)</c:f>
              <c:strCache>
                <c:ptCount val="7"/>
                <c:pt idx="0">
                  <c:v>LIBELLE H1</c:v>
                </c:pt>
                <c:pt idx="1">
                  <c:v>LIBELLE H2</c:v>
                </c:pt>
                <c:pt idx="2">
                  <c:v>LIBELLE H3</c:v>
                </c:pt>
                <c:pt idx="3">
                  <c:v>LIBELLE H4</c:v>
                </c:pt>
                <c:pt idx="4">
                  <c:v>LIBELLE H5</c:v>
                </c:pt>
                <c:pt idx="5">
                  <c:v>LIBELLE H6</c:v>
                </c:pt>
                <c:pt idx="6">
                  <c:v> GESTION STRATEGIQUE</c:v>
                </c:pt>
              </c:strCache>
            </c:strRef>
          </c:cat>
          <c:val>
            <c:numRef>
              <c:f>'SYNTHE AUTO EVA'!$BN$14:$BT$14</c:f>
              <c:numCache>
                <c:formatCode>0%</c:formatCode>
                <c:ptCount val="7"/>
                <c:pt idx="0">
                  <c:v>6.6666666666666666E-2</c:v>
                </c:pt>
                <c:pt idx="1">
                  <c:v>0.2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  <c:pt idx="5">
                  <c:v>6.6666666666666666E-2</c:v>
                </c:pt>
                <c:pt idx="6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93502464"/>
        <c:axId val="93721344"/>
        <c:axId val="0"/>
      </c:bar3DChart>
      <c:catAx>
        <c:axId val="93502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93721344"/>
        <c:crosses val="autoZero"/>
        <c:auto val="1"/>
        <c:lblAlgn val="ctr"/>
        <c:lblOffset val="100"/>
        <c:noMultiLvlLbl val="0"/>
      </c:catAx>
      <c:valAx>
        <c:axId val="93721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POURCENTAGE D'OP DE BASE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935024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0"/>
            </a:pPr>
            <a:endParaRPr lang="fr-FR"/>
          </a:p>
        </c:txPr>
      </c:dTable>
    </c:plotArea>
    <c:plotVisOnly val="1"/>
    <c:dispBlanksAs val="gap"/>
    <c:showDLblsOverMax val="0"/>
  </c:chart>
  <c:txPr>
    <a:bodyPr/>
    <a:lstStyle/>
    <a:p>
      <a:pPr>
        <a:defRPr sz="800">
          <a:latin typeface="Arial Narrow Special G1" pitchFamily="34" charset="2"/>
        </a:defRPr>
      </a:pPr>
      <a:endParaRPr lang="fr-FR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49875</xdr:colOff>
      <xdr:row>2</xdr:row>
      <xdr:rowOff>24936</xdr:rowOff>
    </xdr:from>
    <xdr:to>
      <xdr:col>8</xdr:col>
      <xdr:colOff>789709</xdr:colOff>
      <xdr:row>24</xdr:row>
      <xdr:rowOff>49875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8313</xdr:colOff>
      <xdr:row>60</xdr:row>
      <xdr:rowOff>174566</xdr:rowOff>
    </xdr:from>
    <xdr:to>
      <xdr:col>8</xdr:col>
      <xdr:colOff>1005840</xdr:colOff>
      <xdr:row>82</xdr:row>
      <xdr:rowOff>166254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8</xdr:col>
      <xdr:colOff>881149</xdr:colOff>
      <xdr:row>141</xdr:row>
      <xdr:rowOff>182881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179</xdr:row>
      <xdr:rowOff>0</xdr:rowOff>
    </xdr:from>
    <xdr:to>
      <xdr:col>8</xdr:col>
      <xdr:colOff>881149</xdr:colOff>
      <xdr:row>200</xdr:row>
      <xdr:rowOff>182881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0</xdr:rowOff>
    </xdr:from>
    <xdr:to>
      <xdr:col>8</xdr:col>
      <xdr:colOff>881149</xdr:colOff>
      <xdr:row>259</xdr:row>
      <xdr:rowOff>182881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297</xdr:row>
      <xdr:rowOff>0</xdr:rowOff>
    </xdr:from>
    <xdr:to>
      <xdr:col>8</xdr:col>
      <xdr:colOff>881149</xdr:colOff>
      <xdr:row>318</xdr:row>
      <xdr:rowOff>182881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356</xdr:row>
      <xdr:rowOff>0</xdr:rowOff>
    </xdr:from>
    <xdr:to>
      <xdr:col>8</xdr:col>
      <xdr:colOff>881149</xdr:colOff>
      <xdr:row>377</xdr:row>
      <xdr:rowOff>182881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415</xdr:row>
      <xdr:rowOff>0</xdr:rowOff>
    </xdr:from>
    <xdr:to>
      <xdr:col>8</xdr:col>
      <xdr:colOff>881149</xdr:colOff>
      <xdr:row>436</xdr:row>
      <xdr:rowOff>182881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474</xdr:row>
      <xdr:rowOff>0</xdr:rowOff>
    </xdr:from>
    <xdr:to>
      <xdr:col>8</xdr:col>
      <xdr:colOff>881149</xdr:colOff>
      <xdr:row>495</xdr:row>
      <xdr:rowOff>182881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7"/>
  <sheetViews>
    <sheetView view="pageBreakPreview" topLeftCell="A2" zoomScale="70" zoomScaleNormal="75" zoomScaleSheetLayoutView="70" workbookViewId="0">
      <selection activeCell="C34" sqref="C34"/>
    </sheetView>
  </sheetViews>
  <sheetFormatPr baseColWidth="10" defaultColWidth="11.5703125" defaultRowHeight="12.75" x14ac:dyDescent="0.2"/>
  <cols>
    <col min="1" max="1" width="20.28515625" style="1" customWidth="1"/>
    <col min="2" max="2" width="20" style="1" customWidth="1"/>
    <col min="3" max="8" width="16.42578125" style="1" customWidth="1"/>
    <col min="9" max="9" width="10.28515625" style="71" customWidth="1"/>
    <col min="10" max="10" width="20.28515625" style="1" customWidth="1"/>
    <col min="11" max="11" width="20" style="1" customWidth="1"/>
    <col min="12" max="17" width="16.42578125" style="1" customWidth="1"/>
    <col min="18" max="18" width="10.28515625" style="1" customWidth="1"/>
    <col min="19" max="19" width="20.28515625" style="1" customWidth="1"/>
    <col min="20" max="20" width="20" style="1" customWidth="1"/>
    <col min="21" max="26" width="16.42578125" style="1" customWidth="1"/>
    <col min="27" max="27" width="10.28515625" style="1" customWidth="1"/>
    <col min="28" max="28" width="20.28515625" style="1" customWidth="1"/>
    <col min="29" max="29" width="20" style="1" customWidth="1"/>
    <col min="30" max="35" width="16.42578125" style="1" customWidth="1"/>
    <col min="36" max="36" width="10.28515625" style="1" customWidth="1"/>
    <col min="37" max="37" width="20.28515625" style="1" customWidth="1"/>
    <col min="38" max="38" width="20" style="1" customWidth="1"/>
    <col min="39" max="44" width="16.42578125" style="1" customWidth="1"/>
    <col min="45" max="45" width="10.28515625" style="1" customWidth="1"/>
    <col min="46" max="46" width="20.28515625" style="1" customWidth="1"/>
    <col min="47" max="47" width="20" style="1" customWidth="1"/>
    <col min="48" max="53" width="16.42578125" style="1" customWidth="1"/>
    <col min="54" max="54" width="10.28515625" style="1" customWidth="1"/>
    <col min="55" max="55" width="20.28515625" style="1" customWidth="1"/>
    <col min="56" max="56" width="20" style="1" customWidth="1"/>
    <col min="57" max="62" width="16.42578125" style="1" customWidth="1"/>
    <col min="63" max="63" width="10.28515625" style="1" hidden="1" customWidth="1"/>
    <col min="64" max="64" width="20.28515625" style="1" customWidth="1"/>
    <col min="65" max="65" width="20" style="1" customWidth="1"/>
    <col min="66" max="71" width="16.42578125" style="1" customWidth="1"/>
    <col min="72" max="72" width="10.28515625" style="1" customWidth="1"/>
    <col min="73" max="16384" width="11.5703125" style="1"/>
  </cols>
  <sheetData>
    <row r="1" spans="1:72" ht="13.5" thickBot="1" x14ac:dyDescent="0.25">
      <c r="R1" s="4"/>
      <c r="AA1" s="4"/>
      <c r="AJ1" s="4"/>
      <c r="AS1" s="4"/>
      <c r="BB1" s="4"/>
      <c r="BK1" s="4"/>
      <c r="BT1" s="4"/>
    </row>
    <row r="2" spans="1:72" s="44" customFormat="1" ht="30.75" customHeight="1" x14ac:dyDescent="0.25">
      <c r="A2" s="91" t="s">
        <v>44</v>
      </c>
      <c r="B2" s="43" t="s">
        <v>43</v>
      </c>
      <c r="C2" s="100" t="s">
        <v>40</v>
      </c>
      <c r="D2" s="100"/>
      <c r="E2" s="100"/>
      <c r="F2" s="100"/>
      <c r="G2" s="100"/>
      <c r="H2" s="100"/>
      <c r="I2" s="101"/>
      <c r="J2" s="91" t="s">
        <v>44</v>
      </c>
      <c r="K2" s="43" t="s">
        <v>43</v>
      </c>
      <c r="L2" s="100" t="s">
        <v>91</v>
      </c>
      <c r="M2" s="100"/>
      <c r="N2" s="100"/>
      <c r="O2" s="100"/>
      <c r="P2" s="100"/>
      <c r="Q2" s="100"/>
      <c r="R2" s="101"/>
      <c r="S2" s="91" t="s">
        <v>44</v>
      </c>
      <c r="T2" s="43" t="s">
        <v>43</v>
      </c>
      <c r="U2" s="100" t="s">
        <v>90</v>
      </c>
      <c r="V2" s="100"/>
      <c r="W2" s="100"/>
      <c r="X2" s="100"/>
      <c r="Y2" s="100"/>
      <c r="Z2" s="100"/>
      <c r="AA2" s="101"/>
      <c r="AB2" s="91" t="s">
        <v>44</v>
      </c>
      <c r="AC2" s="43" t="s">
        <v>43</v>
      </c>
      <c r="AD2" s="100" t="s">
        <v>92</v>
      </c>
      <c r="AE2" s="100"/>
      <c r="AF2" s="100"/>
      <c r="AG2" s="100"/>
      <c r="AH2" s="100"/>
      <c r="AI2" s="100"/>
      <c r="AJ2" s="101"/>
      <c r="AK2" s="91" t="s">
        <v>44</v>
      </c>
      <c r="AL2" s="43" t="s">
        <v>43</v>
      </c>
      <c r="AM2" s="100" t="s">
        <v>117</v>
      </c>
      <c r="AN2" s="100"/>
      <c r="AO2" s="100"/>
      <c r="AP2" s="100"/>
      <c r="AQ2" s="100"/>
      <c r="AR2" s="100"/>
      <c r="AS2" s="101"/>
      <c r="AT2" s="91" t="s">
        <v>44</v>
      </c>
      <c r="AU2" s="43" t="s">
        <v>43</v>
      </c>
      <c r="AV2" s="100" t="s">
        <v>118</v>
      </c>
      <c r="AW2" s="100"/>
      <c r="AX2" s="100"/>
      <c r="AY2" s="100"/>
      <c r="AZ2" s="100"/>
      <c r="BA2" s="100"/>
      <c r="BB2" s="101"/>
      <c r="BC2" s="91" t="s">
        <v>44</v>
      </c>
      <c r="BD2" s="43" t="s">
        <v>43</v>
      </c>
      <c r="BE2" s="100" t="s">
        <v>162</v>
      </c>
      <c r="BF2" s="100"/>
      <c r="BG2" s="100"/>
      <c r="BH2" s="100"/>
      <c r="BI2" s="100"/>
      <c r="BJ2" s="100"/>
      <c r="BK2" s="101"/>
      <c r="BL2" s="91" t="s">
        <v>44</v>
      </c>
      <c r="BM2" s="43" t="s">
        <v>43</v>
      </c>
      <c r="BN2" s="100" t="s">
        <v>130</v>
      </c>
      <c r="BO2" s="100"/>
      <c r="BP2" s="100"/>
      <c r="BQ2" s="100"/>
      <c r="BR2" s="100"/>
      <c r="BS2" s="100"/>
      <c r="BT2" s="101"/>
    </row>
    <row r="3" spans="1:72" s="46" customFormat="1" ht="30.75" customHeight="1" x14ac:dyDescent="0.25">
      <c r="A3" s="92"/>
      <c r="B3" s="45" t="s">
        <v>26</v>
      </c>
      <c r="C3" s="45" t="s">
        <v>25</v>
      </c>
      <c r="D3" s="45" t="s">
        <v>24</v>
      </c>
      <c r="E3" s="45" t="s">
        <v>23</v>
      </c>
      <c r="F3" s="45" t="s">
        <v>22</v>
      </c>
      <c r="G3" s="45" t="s">
        <v>30</v>
      </c>
      <c r="H3" s="45" t="s">
        <v>29</v>
      </c>
      <c r="I3" s="102" t="s">
        <v>146</v>
      </c>
      <c r="J3" s="92"/>
      <c r="K3" s="45" t="s">
        <v>26</v>
      </c>
      <c r="L3" s="45" t="s">
        <v>21</v>
      </c>
      <c r="M3" s="45" t="s">
        <v>20</v>
      </c>
      <c r="N3" s="45" t="s">
        <v>19</v>
      </c>
      <c r="O3" s="45" t="s">
        <v>18</v>
      </c>
      <c r="P3" s="45" t="s">
        <v>17</v>
      </c>
      <c r="Q3" s="45" t="s">
        <v>75</v>
      </c>
      <c r="R3" s="102" t="s">
        <v>149</v>
      </c>
      <c r="S3" s="92"/>
      <c r="T3" s="45" t="s">
        <v>26</v>
      </c>
      <c r="U3" s="45" t="s">
        <v>16</v>
      </c>
      <c r="V3" s="45" t="s">
        <v>15</v>
      </c>
      <c r="W3" s="45" t="s">
        <v>14</v>
      </c>
      <c r="X3" s="45" t="s">
        <v>13</v>
      </c>
      <c r="Y3" s="45" t="s">
        <v>82</v>
      </c>
      <c r="Z3" s="45" t="s">
        <v>83</v>
      </c>
      <c r="AA3" s="102" t="s">
        <v>148</v>
      </c>
      <c r="AB3" s="92"/>
      <c r="AC3" s="45" t="s">
        <v>26</v>
      </c>
      <c r="AD3" s="45" t="s">
        <v>12</v>
      </c>
      <c r="AE3" s="45" t="s">
        <v>11</v>
      </c>
      <c r="AF3" s="45" t="s">
        <v>10</v>
      </c>
      <c r="AG3" s="45" t="s">
        <v>9</v>
      </c>
      <c r="AH3" s="45" t="s">
        <v>8</v>
      </c>
      <c r="AI3" s="45" t="s">
        <v>7</v>
      </c>
      <c r="AJ3" s="102" t="s">
        <v>147</v>
      </c>
      <c r="AK3" s="92"/>
      <c r="AL3" s="45" t="s">
        <v>26</v>
      </c>
      <c r="AM3" s="45" t="s">
        <v>6</v>
      </c>
      <c r="AN3" s="45" t="s">
        <v>5</v>
      </c>
      <c r="AO3" s="45" t="s">
        <v>4</v>
      </c>
      <c r="AP3" s="45" t="s">
        <v>3</v>
      </c>
      <c r="AQ3" s="45" t="s">
        <v>99</v>
      </c>
      <c r="AR3" s="45" t="s">
        <v>100</v>
      </c>
      <c r="AS3" s="102" t="s">
        <v>150</v>
      </c>
      <c r="AT3" s="92"/>
      <c r="AU3" s="45" t="s">
        <v>26</v>
      </c>
      <c r="AV3" s="45" t="s">
        <v>2</v>
      </c>
      <c r="AW3" s="45" t="s">
        <v>1</v>
      </c>
      <c r="AX3" s="45" t="s">
        <v>107</v>
      </c>
      <c r="AY3" s="45" t="s">
        <v>108</v>
      </c>
      <c r="AZ3" s="45" t="s">
        <v>109</v>
      </c>
      <c r="BA3" s="45" t="s">
        <v>110</v>
      </c>
      <c r="BB3" s="102" t="s">
        <v>151</v>
      </c>
      <c r="BC3" s="92"/>
      <c r="BD3" s="45" t="s">
        <v>26</v>
      </c>
      <c r="BE3" s="45" t="s">
        <v>28</v>
      </c>
      <c r="BF3" s="45" t="s">
        <v>119</v>
      </c>
      <c r="BG3" s="45" t="s">
        <v>120</v>
      </c>
      <c r="BH3" s="45" t="s">
        <v>121</v>
      </c>
      <c r="BI3" s="45" t="s">
        <v>122</v>
      </c>
      <c r="BJ3" s="45" t="s">
        <v>123</v>
      </c>
      <c r="BK3" s="102" t="s">
        <v>152</v>
      </c>
      <c r="BL3" s="92"/>
      <c r="BM3" s="45" t="s">
        <v>26</v>
      </c>
      <c r="BN3" s="45" t="s">
        <v>27</v>
      </c>
      <c r="BO3" s="45" t="s">
        <v>131</v>
      </c>
      <c r="BP3" s="45" t="s">
        <v>132</v>
      </c>
      <c r="BQ3" s="45" t="s">
        <v>133</v>
      </c>
      <c r="BR3" s="45" t="s">
        <v>134</v>
      </c>
      <c r="BS3" s="45" t="s">
        <v>135</v>
      </c>
      <c r="BT3" s="102" t="s">
        <v>153</v>
      </c>
    </row>
    <row r="4" spans="1:72" s="7" customFormat="1" ht="100.35" customHeight="1" x14ac:dyDescent="0.2">
      <c r="A4" s="92"/>
      <c r="B4" s="11" t="s">
        <v>41</v>
      </c>
      <c r="C4" s="90" t="s">
        <v>164</v>
      </c>
      <c r="D4" s="47" t="s">
        <v>64</v>
      </c>
      <c r="E4" s="47" t="s">
        <v>65</v>
      </c>
      <c r="F4" s="47" t="s">
        <v>66</v>
      </c>
      <c r="G4" s="47" t="s">
        <v>67</v>
      </c>
      <c r="H4" s="47" t="s">
        <v>68</v>
      </c>
      <c r="I4" s="102"/>
      <c r="J4" s="92"/>
      <c r="K4" s="11" t="s">
        <v>41</v>
      </c>
      <c r="L4" s="47" t="s">
        <v>76</v>
      </c>
      <c r="M4" s="47" t="s">
        <v>77</v>
      </c>
      <c r="N4" s="47" t="s">
        <v>78</v>
      </c>
      <c r="O4" s="47" t="s">
        <v>79</v>
      </c>
      <c r="P4" s="47" t="s">
        <v>80</v>
      </c>
      <c r="Q4" s="47" t="s">
        <v>81</v>
      </c>
      <c r="R4" s="102"/>
      <c r="S4" s="92"/>
      <c r="T4" s="11" t="s">
        <v>41</v>
      </c>
      <c r="U4" s="47" t="s">
        <v>84</v>
      </c>
      <c r="V4" s="47" t="s">
        <v>85</v>
      </c>
      <c r="W4" s="47" t="s">
        <v>86</v>
      </c>
      <c r="X4" s="47" t="s">
        <v>87</v>
      </c>
      <c r="Y4" s="47" t="s">
        <v>88</v>
      </c>
      <c r="Z4" s="47" t="s">
        <v>89</v>
      </c>
      <c r="AA4" s="102"/>
      <c r="AB4" s="92"/>
      <c r="AC4" s="11" t="s">
        <v>41</v>
      </c>
      <c r="AD4" s="47" t="s">
        <v>93</v>
      </c>
      <c r="AE4" s="47" t="s">
        <v>94</v>
      </c>
      <c r="AF4" s="47" t="s">
        <v>95</v>
      </c>
      <c r="AG4" s="47" t="s">
        <v>96</v>
      </c>
      <c r="AH4" s="47" t="s">
        <v>97</v>
      </c>
      <c r="AI4" s="47" t="s">
        <v>98</v>
      </c>
      <c r="AJ4" s="102"/>
      <c r="AK4" s="92"/>
      <c r="AL4" s="11" t="s">
        <v>41</v>
      </c>
      <c r="AM4" s="47" t="s">
        <v>101</v>
      </c>
      <c r="AN4" s="47" t="s">
        <v>102</v>
      </c>
      <c r="AO4" s="47" t="s">
        <v>103</v>
      </c>
      <c r="AP4" s="47" t="s">
        <v>104</v>
      </c>
      <c r="AQ4" s="47" t="s">
        <v>105</v>
      </c>
      <c r="AR4" s="47" t="s">
        <v>106</v>
      </c>
      <c r="AS4" s="102"/>
      <c r="AT4" s="92"/>
      <c r="AU4" s="11" t="s">
        <v>41</v>
      </c>
      <c r="AV4" s="47" t="s">
        <v>111</v>
      </c>
      <c r="AW4" s="47" t="s">
        <v>112</v>
      </c>
      <c r="AX4" s="47" t="s">
        <v>113</v>
      </c>
      <c r="AY4" s="47" t="s">
        <v>114</v>
      </c>
      <c r="AZ4" s="47" t="s">
        <v>115</v>
      </c>
      <c r="BA4" s="47" t="s">
        <v>116</v>
      </c>
      <c r="BB4" s="102"/>
      <c r="BC4" s="92"/>
      <c r="BD4" s="11" t="s">
        <v>41</v>
      </c>
      <c r="BE4" s="47" t="s">
        <v>124</v>
      </c>
      <c r="BF4" s="47" t="s">
        <v>125</v>
      </c>
      <c r="BG4" s="47" t="s">
        <v>126</v>
      </c>
      <c r="BH4" s="47" t="s">
        <v>127</v>
      </c>
      <c r="BI4" s="47" t="s">
        <v>128</v>
      </c>
      <c r="BJ4" s="47" t="s">
        <v>129</v>
      </c>
      <c r="BK4" s="102"/>
      <c r="BL4" s="92"/>
      <c r="BM4" s="11" t="s">
        <v>41</v>
      </c>
      <c r="BN4" s="47" t="s">
        <v>136</v>
      </c>
      <c r="BO4" s="47" t="s">
        <v>137</v>
      </c>
      <c r="BP4" s="47" t="s">
        <v>138</v>
      </c>
      <c r="BQ4" s="47" t="s">
        <v>139</v>
      </c>
      <c r="BR4" s="47" t="s">
        <v>140</v>
      </c>
      <c r="BS4" s="47" t="s">
        <v>141</v>
      </c>
      <c r="BT4" s="102"/>
    </row>
    <row r="5" spans="1:72" s="8" customFormat="1" ht="107.45" customHeight="1" thickBot="1" x14ac:dyDescent="0.25">
      <c r="A5" s="93"/>
      <c r="B5" s="33" t="s">
        <v>42</v>
      </c>
      <c r="C5" s="48" t="s">
        <v>69</v>
      </c>
      <c r="D5" s="48" t="s">
        <v>70</v>
      </c>
      <c r="E5" s="48" t="s">
        <v>71</v>
      </c>
      <c r="F5" s="48" t="s">
        <v>72</v>
      </c>
      <c r="G5" s="48" t="s">
        <v>73</v>
      </c>
      <c r="H5" s="48" t="s">
        <v>74</v>
      </c>
      <c r="I5" s="103"/>
      <c r="J5" s="93"/>
      <c r="K5" s="33" t="s">
        <v>42</v>
      </c>
      <c r="L5" s="48" t="s">
        <v>69</v>
      </c>
      <c r="M5" s="48" t="s">
        <v>70</v>
      </c>
      <c r="N5" s="48" t="s">
        <v>71</v>
      </c>
      <c r="O5" s="48" t="s">
        <v>72</v>
      </c>
      <c r="P5" s="48" t="s">
        <v>73</v>
      </c>
      <c r="Q5" s="48" t="s">
        <v>74</v>
      </c>
      <c r="R5" s="103"/>
      <c r="S5" s="93"/>
      <c r="T5" s="33" t="s">
        <v>42</v>
      </c>
      <c r="U5" s="48" t="s">
        <v>69</v>
      </c>
      <c r="V5" s="48" t="s">
        <v>70</v>
      </c>
      <c r="W5" s="48" t="s">
        <v>71</v>
      </c>
      <c r="X5" s="48" t="s">
        <v>72</v>
      </c>
      <c r="Y5" s="48" t="s">
        <v>73</v>
      </c>
      <c r="Z5" s="48" t="s">
        <v>74</v>
      </c>
      <c r="AA5" s="103"/>
      <c r="AB5" s="93"/>
      <c r="AC5" s="33" t="s">
        <v>42</v>
      </c>
      <c r="AD5" s="48" t="s">
        <v>69</v>
      </c>
      <c r="AE5" s="48" t="s">
        <v>70</v>
      </c>
      <c r="AF5" s="48" t="s">
        <v>71</v>
      </c>
      <c r="AG5" s="48" t="s">
        <v>72</v>
      </c>
      <c r="AH5" s="48" t="s">
        <v>73</v>
      </c>
      <c r="AI5" s="48" t="s">
        <v>74</v>
      </c>
      <c r="AJ5" s="103"/>
      <c r="AK5" s="93"/>
      <c r="AL5" s="33" t="s">
        <v>42</v>
      </c>
      <c r="AM5" s="48" t="s">
        <v>69</v>
      </c>
      <c r="AN5" s="48" t="s">
        <v>70</v>
      </c>
      <c r="AO5" s="48" t="s">
        <v>71</v>
      </c>
      <c r="AP5" s="48" t="s">
        <v>72</v>
      </c>
      <c r="AQ5" s="48" t="s">
        <v>73</v>
      </c>
      <c r="AR5" s="48" t="s">
        <v>74</v>
      </c>
      <c r="AS5" s="103"/>
      <c r="AT5" s="93"/>
      <c r="AU5" s="33" t="s">
        <v>42</v>
      </c>
      <c r="AV5" s="48" t="s">
        <v>69</v>
      </c>
      <c r="AW5" s="48" t="s">
        <v>70</v>
      </c>
      <c r="AX5" s="48" t="s">
        <v>71</v>
      </c>
      <c r="AY5" s="48" t="s">
        <v>72</v>
      </c>
      <c r="AZ5" s="48" t="s">
        <v>73</v>
      </c>
      <c r="BA5" s="48" t="s">
        <v>74</v>
      </c>
      <c r="BB5" s="103"/>
      <c r="BC5" s="93"/>
      <c r="BD5" s="33" t="s">
        <v>42</v>
      </c>
      <c r="BE5" s="48" t="s">
        <v>69</v>
      </c>
      <c r="BF5" s="48" t="s">
        <v>70</v>
      </c>
      <c r="BG5" s="48" t="s">
        <v>71</v>
      </c>
      <c r="BH5" s="48" t="s">
        <v>72</v>
      </c>
      <c r="BI5" s="48" t="s">
        <v>73</v>
      </c>
      <c r="BJ5" s="48" t="s">
        <v>74</v>
      </c>
      <c r="BK5" s="103"/>
      <c r="BL5" s="93"/>
      <c r="BM5" s="33" t="s">
        <v>42</v>
      </c>
      <c r="BN5" s="48" t="s">
        <v>69</v>
      </c>
      <c r="BO5" s="48" t="s">
        <v>70</v>
      </c>
      <c r="BP5" s="48" t="s">
        <v>71</v>
      </c>
      <c r="BQ5" s="48" t="s">
        <v>72</v>
      </c>
      <c r="BR5" s="48" t="s">
        <v>73</v>
      </c>
      <c r="BS5" s="48" t="s">
        <v>74</v>
      </c>
      <c r="BT5" s="103"/>
    </row>
    <row r="6" spans="1:72" s="8" customFormat="1" ht="31.5" customHeight="1" thickBot="1" x14ac:dyDescent="0.25">
      <c r="A6" s="37"/>
      <c r="B6" s="96" t="s">
        <v>47</v>
      </c>
      <c r="C6" s="96"/>
      <c r="D6" s="96"/>
      <c r="E6" s="96"/>
      <c r="F6" s="96"/>
      <c r="G6" s="96"/>
      <c r="H6" s="96"/>
      <c r="I6" s="97"/>
      <c r="J6" s="37"/>
      <c r="K6" s="96" t="s">
        <v>47</v>
      </c>
      <c r="L6" s="96"/>
      <c r="M6" s="96"/>
      <c r="N6" s="96"/>
      <c r="O6" s="96"/>
      <c r="P6" s="96"/>
      <c r="Q6" s="96"/>
      <c r="R6" s="97"/>
      <c r="S6" s="37"/>
      <c r="T6" s="96" t="s">
        <v>47</v>
      </c>
      <c r="U6" s="96"/>
      <c r="V6" s="96"/>
      <c r="W6" s="96"/>
      <c r="X6" s="96"/>
      <c r="Y6" s="96"/>
      <c r="Z6" s="96"/>
      <c r="AA6" s="97"/>
      <c r="AB6" s="37"/>
      <c r="AC6" s="96" t="s">
        <v>47</v>
      </c>
      <c r="AD6" s="96"/>
      <c r="AE6" s="96"/>
      <c r="AF6" s="96"/>
      <c r="AG6" s="96"/>
      <c r="AH6" s="96"/>
      <c r="AI6" s="96"/>
      <c r="AJ6" s="97"/>
      <c r="AK6" s="37"/>
      <c r="AL6" s="96" t="s">
        <v>47</v>
      </c>
      <c r="AM6" s="96"/>
      <c r="AN6" s="96"/>
      <c r="AO6" s="96"/>
      <c r="AP6" s="96"/>
      <c r="AQ6" s="96"/>
      <c r="AR6" s="96"/>
      <c r="AS6" s="97"/>
      <c r="AT6" s="37"/>
      <c r="AU6" s="96" t="s">
        <v>47</v>
      </c>
      <c r="AV6" s="96"/>
      <c r="AW6" s="96"/>
      <c r="AX6" s="96"/>
      <c r="AY6" s="96"/>
      <c r="AZ6" s="96"/>
      <c r="BA6" s="96"/>
      <c r="BB6" s="97"/>
      <c r="BC6" s="37"/>
      <c r="BD6" s="96" t="s">
        <v>47</v>
      </c>
      <c r="BE6" s="96"/>
      <c r="BF6" s="96"/>
      <c r="BG6" s="96"/>
      <c r="BH6" s="96"/>
      <c r="BI6" s="96"/>
      <c r="BJ6" s="96"/>
      <c r="BK6" s="97"/>
      <c r="BL6" s="37"/>
      <c r="BM6" s="96" t="s">
        <v>47</v>
      </c>
      <c r="BN6" s="96"/>
      <c r="BO6" s="96"/>
      <c r="BP6" s="96"/>
      <c r="BQ6" s="96"/>
      <c r="BR6" s="96"/>
      <c r="BS6" s="96"/>
      <c r="BT6" s="97"/>
    </row>
    <row r="7" spans="1:72" s="9" customFormat="1" ht="29.45" hidden="1" customHeight="1" x14ac:dyDescent="0.2">
      <c r="A7" s="91" t="s">
        <v>45</v>
      </c>
      <c r="B7" s="34">
        <v>1</v>
      </c>
      <c r="C7" s="35">
        <f t="shared" ref="C7:H9" si="0">+COUNTIF(C$17:C$31,$B7)</f>
        <v>10</v>
      </c>
      <c r="D7" s="35">
        <f t="shared" si="0"/>
        <v>9</v>
      </c>
      <c r="E7" s="35">
        <f t="shared" si="0"/>
        <v>9</v>
      </c>
      <c r="F7" s="35">
        <f t="shared" si="0"/>
        <v>9</v>
      </c>
      <c r="G7" s="35">
        <f t="shared" si="0"/>
        <v>10</v>
      </c>
      <c r="H7" s="35">
        <f t="shared" si="0"/>
        <v>11</v>
      </c>
      <c r="I7" s="87">
        <f>+COUNTIF(I$17:I$31,"&lt;1,5")</f>
        <v>7</v>
      </c>
      <c r="J7" s="91" t="s">
        <v>45</v>
      </c>
      <c r="K7" s="34">
        <v>1</v>
      </c>
      <c r="L7" s="35">
        <f t="shared" ref="L7:Q9" si="1">+COUNTIF(L$17:L$31,$B7)</f>
        <v>10</v>
      </c>
      <c r="M7" s="35">
        <f t="shared" si="1"/>
        <v>9</v>
      </c>
      <c r="N7" s="35">
        <f t="shared" si="1"/>
        <v>9</v>
      </c>
      <c r="O7" s="35">
        <f t="shared" si="1"/>
        <v>9</v>
      </c>
      <c r="P7" s="35">
        <f t="shared" si="1"/>
        <v>10</v>
      </c>
      <c r="Q7" s="35">
        <f t="shared" si="1"/>
        <v>11</v>
      </c>
      <c r="R7" s="87">
        <f>+COUNTIF(R$17:R$31,"&lt;1,5")</f>
        <v>7</v>
      </c>
      <c r="S7" s="91" t="s">
        <v>45</v>
      </c>
      <c r="T7" s="34">
        <v>1</v>
      </c>
      <c r="U7" s="35">
        <f t="shared" ref="U7:Z9" si="2">+COUNTIF(U$17:U$31,$B7)</f>
        <v>10</v>
      </c>
      <c r="V7" s="35">
        <f t="shared" si="2"/>
        <v>9</v>
      </c>
      <c r="W7" s="35">
        <f t="shared" si="2"/>
        <v>9</v>
      </c>
      <c r="X7" s="35">
        <f t="shared" si="2"/>
        <v>9</v>
      </c>
      <c r="Y7" s="35">
        <f t="shared" si="2"/>
        <v>10</v>
      </c>
      <c r="Z7" s="35">
        <f t="shared" si="2"/>
        <v>11</v>
      </c>
      <c r="AA7" s="87">
        <f>+COUNTIF(AA$17:AA$31,"&lt;1,5")</f>
        <v>7</v>
      </c>
      <c r="AB7" s="91" t="s">
        <v>45</v>
      </c>
      <c r="AC7" s="34">
        <v>1</v>
      </c>
      <c r="AD7" s="35">
        <f t="shared" ref="AD7:AI9" si="3">+COUNTIF(AD$17:AD$31,$B7)</f>
        <v>10</v>
      </c>
      <c r="AE7" s="35">
        <f t="shared" si="3"/>
        <v>9</v>
      </c>
      <c r="AF7" s="35">
        <f t="shared" si="3"/>
        <v>9</v>
      </c>
      <c r="AG7" s="35">
        <f t="shared" si="3"/>
        <v>9</v>
      </c>
      <c r="AH7" s="35">
        <f t="shared" si="3"/>
        <v>10</v>
      </c>
      <c r="AI7" s="35">
        <f t="shared" si="3"/>
        <v>11</v>
      </c>
      <c r="AJ7" s="87">
        <f>+COUNTIF(AJ$17:AJ$31,"&lt;1,5")</f>
        <v>7</v>
      </c>
      <c r="AK7" s="91" t="s">
        <v>45</v>
      </c>
      <c r="AL7" s="34">
        <v>1</v>
      </c>
      <c r="AM7" s="35">
        <f t="shared" ref="AM7:AR9" si="4">+COUNTIF(AM$17:AM$31,$B7)</f>
        <v>10</v>
      </c>
      <c r="AN7" s="35">
        <f t="shared" si="4"/>
        <v>9</v>
      </c>
      <c r="AO7" s="35">
        <f t="shared" si="4"/>
        <v>9</v>
      </c>
      <c r="AP7" s="35">
        <f t="shared" si="4"/>
        <v>9</v>
      </c>
      <c r="AQ7" s="35">
        <f t="shared" si="4"/>
        <v>10</v>
      </c>
      <c r="AR7" s="35">
        <f t="shared" si="4"/>
        <v>11</v>
      </c>
      <c r="AS7" s="87">
        <f>+COUNTIF(AS$17:AS$31,"&lt;1,5")</f>
        <v>7</v>
      </c>
      <c r="AT7" s="91" t="s">
        <v>45</v>
      </c>
      <c r="AU7" s="34">
        <v>1</v>
      </c>
      <c r="AV7" s="35">
        <f t="shared" ref="AV7:BA9" si="5">+COUNTIF(AV$17:AV$31,$B7)</f>
        <v>10</v>
      </c>
      <c r="AW7" s="35">
        <f t="shared" si="5"/>
        <v>9</v>
      </c>
      <c r="AX7" s="35">
        <f t="shared" si="5"/>
        <v>9</v>
      </c>
      <c r="AY7" s="35">
        <f t="shared" si="5"/>
        <v>9</v>
      </c>
      <c r="AZ7" s="35">
        <f t="shared" si="5"/>
        <v>10</v>
      </c>
      <c r="BA7" s="35">
        <f t="shared" si="5"/>
        <v>11</v>
      </c>
      <c r="BB7" s="87">
        <f>+COUNTIF(BB$17:BB$31,"&lt;1,5")</f>
        <v>7</v>
      </c>
      <c r="BC7" s="91" t="s">
        <v>45</v>
      </c>
      <c r="BD7" s="34">
        <v>1</v>
      </c>
      <c r="BE7" s="35">
        <f t="shared" ref="BE7:BJ9" si="6">+COUNTIF(BE$17:BE$31,$B7)</f>
        <v>10</v>
      </c>
      <c r="BF7" s="35">
        <f t="shared" si="6"/>
        <v>9</v>
      </c>
      <c r="BG7" s="35">
        <f t="shared" si="6"/>
        <v>9</v>
      </c>
      <c r="BH7" s="35">
        <f t="shared" si="6"/>
        <v>9</v>
      </c>
      <c r="BI7" s="35">
        <f t="shared" si="6"/>
        <v>10</v>
      </c>
      <c r="BJ7" s="35">
        <f t="shared" si="6"/>
        <v>11</v>
      </c>
      <c r="BK7" s="87">
        <f>+COUNTIF(BK$17:BK$31,"&lt;1,5")</f>
        <v>7</v>
      </c>
      <c r="BL7" s="91" t="s">
        <v>45</v>
      </c>
      <c r="BM7" s="34">
        <v>1</v>
      </c>
      <c r="BN7" s="35">
        <f t="shared" ref="BN7:BS9" si="7">+COUNTIF(BN$17:BN$31,$B7)</f>
        <v>10</v>
      </c>
      <c r="BO7" s="35">
        <f t="shared" si="7"/>
        <v>9</v>
      </c>
      <c r="BP7" s="35">
        <f t="shared" si="7"/>
        <v>9</v>
      </c>
      <c r="BQ7" s="35">
        <f t="shared" si="7"/>
        <v>9</v>
      </c>
      <c r="BR7" s="35">
        <f t="shared" si="7"/>
        <v>10</v>
      </c>
      <c r="BS7" s="35">
        <f t="shared" si="7"/>
        <v>11</v>
      </c>
      <c r="BT7" s="87">
        <f>+COUNTIF(BT$17:BT$31,"&lt;1,5")</f>
        <v>7</v>
      </c>
    </row>
    <row r="8" spans="1:72" s="9" customFormat="1" ht="29.45" hidden="1" customHeight="1" x14ac:dyDescent="0.2">
      <c r="A8" s="92"/>
      <c r="B8" s="13">
        <v>2</v>
      </c>
      <c r="C8" s="31">
        <f t="shared" si="0"/>
        <v>4</v>
      </c>
      <c r="D8" s="31">
        <f t="shared" si="0"/>
        <v>3</v>
      </c>
      <c r="E8" s="31">
        <f t="shared" si="0"/>
        <v>3</v>
      </c>
      <c r="F8" s="31">
        <f t="shared" si="0"/>
        <v>4</v>
      </c>
      <c r="G8" s="31">
        <f t="shared" si="0"/>
        <v>2</v>
      </c>
      <c r="H8" s="31">
        <f t="shared" si="0"/>
        <v>3</v>
      </c>
      <c r="I8" s="81">
        <f>+COUNTIFS(I$17:I$31,"&gt;=1,50",I$17:I$31,"&lt;=2,25")</f>
        <v>7</v>
      </c>
      <c r="J8" s="92"/>
      <c r="K8" s="13">
        <v>2</v>
      </c>
      <c r="L8" s="31">
        <f t="shared" si="1"/>
        <v>4</v>
      </c>
      <c r="M8" s="31">
        <f t="shared" si="1"/>
        <v>3</v>
      </c>
      <c r="N8" s="31">
        <f t="shared" si="1"/>
        <v>3</v>
      </c>
      <c r="O8" s="31">
        <f t="shared" si="1"/>
        <v>4</v>
      </c>
      <c r="P8" s="31">
        <f t="shared" si="1"/>
        <v>2</v>
      </c>
      <c r="Q8" s="31">
        <f t="shared" si="1"/>
        <v>3</v>
      </c>
      <c r="R8" s="81">
        <f>+COUNTIFS(R$17:R$31,"&gt;=1,50",R$17:R$31,"&lt;=2,25")</f>
        <v>7</v>
      </c>
      <c r="S8" s="92"/>
      <c r="T8" s="13">
        <v>2</v>
      </c>
      <c r="U8" s="31">
        <f t="shared" si="2"/>
        <v>4</v>
      </c>
      <c r="V8" s="31">
        <f t="shared" si="2"/>
        <v>3</v>
      </c>
      <c r="W8" s="31">
        <f t="shared" si="2"/>
        <v>3</v>
      </c>
      <c r="X8" s="31">
        <f t="shared" si="2"/>
        <v>4</v>
      </c>
      <c r="Y8" s="31">
        <f t="shared" si="2"/>
        <v>2</v>
      </c>
      <c r="Z8" s="31">
        <f t="shared" si="2"/>
        <v>3</v>
      </c>
      <c r="AA8" s="81">
        <f>+COUNTIFS(AA$17:AA$31,"&gt;=1,50",AA$17:AA$31,"&lt;=2,25")</f>
        <v>7</v>
      </c>
      <c r="AB8" s="92"/>
      <c r="AC8" s="13">
        <v>2</v>
      </c>
      <c r="AD8" s="31">
        <f t="shared" si="3"/>
        <v>4</v>
      </c>
      <c r="AE8" s="31">
        <f t="shared" si="3"/>
        <v>3</v>
      </c>
      <c r="AF8" s="31">
        <f t="shared" si="3"/>
        <v>3</v>
      </c>
      <c r="AG8" s="31">
        <f t="shared" si="3"/>
        <v>4</v>
      </c>
      <c r="AH8" s="31">
        <f t="shared" si="3"/>
        <v>2</v>
      </c>
      <c r="AI8" s="31">
        <f t="shared" si="3"/>
        <v>3</v>
      </c>
      <c r="AJ8" s="81">
        <f>+COUNTIFS(AJ$17:AJ$31,"&gt;=1,50",AJ$17:AJ$31,"&lt;=2,25")</f>
        <v>7</v>
      </c>
      <c r="AK8" s="92"/>
      <c r="AL8" s="13">
        <v>2</v>
      </c>
      <c r="AM8" s="31">
        <f t="shared" si="4"/>
        <v>4</v>
      </c>
      <c r="AN8" s="31">
        <f t="shared" si="4"/>
        <v>3</v>
      </c>
      <c r="AO8" s="31">
        <f t="shared" si="4"/>
        <v>3</v>
      </c>
      <c r="AP8" s="31">
        <f t="shared" si="4"/>
        <v>4</v>
      </c>
      <c r="AQ8" s="31">
        <f t="shared" si="4"/>
        <v>2</v>
      </c>
      <c r="AR8" s="31">
        <f t="shared" si="4"/>
        <v>3</v>
      </c>
      <c r="AS8" s="81">
        <f>+COUNTIFS(AS$17:AS$31,"&gt;=1,50",AS$17:AS$31,"&lt;=2,25")</f>
        <v>7</v>
      </c>
      <c r="AT8" s="92"/>
      <c r="AU8" s="13">
        <v>2</v>
      </c>
      <c r="AV8" s="31">
        <f t="shared" si="5"/>
        <v>4</v>
      </c>
      <c r="AW8" s="31">
        <f t="shared" si="5"/>
        <v>3</v>
      </c>
      <c r="AX8" s="31">
        <f t="shared" si="5"/>
        <v>3</v>
      </c>
      <c r="AY8" s="31">
        <f t="shared" si="5"/>
        <v>4</v>
      </c>
      <c r="AZ8" s="31">
        <f t="shared" si="5"/>
        <v>2</v>
      </c>
      <c r="BA8" s="31">
        <f t="shared" si="5"/>
        <v>3</v>
      </c>
      <c r="BB8" s="81">
        <f>+COUNTIFS(BB$17:BB$31,"&gt;=1,50",BB$17:BB$31,"&lt;=2,25")</f>
        <v>7</v>
      </c>
      <c r="BC8" s="92"/>
      <c r="BD8" s="13">
        <v>2</v>
      </c>
      <c r="BE8" s="31">
        <f t="shared" si="6"/>
        <v>4</v>
      </c>
      <c r="BF8" s="31">
        <f t="shared" si="6"/>
        <v>3</v>
      </c>
      <c r="BG8" s="31">
        <f t="shared" si="6"/>
        <v>3</v>
      </c>
      <c r="BH8" s="31">
        <f t="shared" si="6"/>
        <v>4</v>
      </c>
      <c r="BI8" s="31">
        <f t="shared" si="6"/>
        <v>2</v>
      </c>
      <c r="BJ8" s="31">
        <f t="shared" si="6"/>
        <v>3</v>
      </c>
      <c r="BK8" s="81">
        <f>+COUNTIFS(BK$17:BK$31,"&gt;=1,50",BK$17:BK$31,"&lt;=2,25")</f>
        <v>7</v>
      </c>
      <c r="BL8" s="92"/>
      <c r="BM8" s="13">
        <v>2</v>
      </c>
      <c r="BN8" s="31">
        <f t="shared" si="7"/>
        <v>4</v>
      </c>
      <c r="BO8" s="31">
        <f t="shared" si="7"/>
        <v>3</v>
      </c>
      <c r="BP8" s="31">
        <f t="shared" si="7"/>
        <v>3</v>
      </c>
      <c r="BQ8" s="31">
        <f t="shared" si="7"/>
        <v>4</v>
      </c>
      <c r="BR8" s="31">
        <f t="shared" si="7"/>
        <v>2</v>
      </c>
      <c r="BS8" s="31">
        <f t="shared" si="7"/>
        <v>3</v>
      </c>
      <c r="BT8" s="81">
        <f>+COUNTIFS(BT$17:BT$31,"&gt;=1,50",BT$17:BT$31,"&lt;=2,25")</f>
        <v>7</v>
      </c>
    </row>
    <row r="9" spans="1:72" s="9" customFormat="1" ht="29.45" hidden="1" customHeight="1" x14ac:dyDescent="0.2">
      <c r="A9" s="92"/>
      <c r="B9" s="14">
        <v>3</v>
      </c>
      <c r="C9" s="32">
        <f t="shared" si="0"/>
        <v>1</v>
      </c>
      <c r="D9" s="32">
        <f t="shared" si="0"/>
        <v>3</v>
      </c>
      <c r="E9" s="32">
        <f t="shared" si="0"/>
        <v>3</v>
      </c>
      <c r="F9" s="32">
        <f t="shared" si="0"/>
        <v>2</v>
      </c>
      <c r="G9" s="32">
        <f t="shared" si="0"/>
        <v>3</v>
      </c>
      <c r="H9" s="32">
        <f t="shared" si="0"/>
        <v>1</v>
      </c>
      <c r="I9" s="82">
        <f>+COUNTIF(I$17:I$31,"&gt; 2,25")</f>
        <v>1</v>
      </c>
      <c r="J9" s="92"/>
      <c r="K9" s="14">
        <v>3</v>
      </c>
      <c r="L9" s="32">
        <f t="shared" si="1"/>
        <v>1</v>
      </c>
      <c r="M9" s="32">
        <f t="shared" si="1"/>
        <v>3</v>
      </c>
      <c r="N9" s="32">
        <f t="shared" si="1"/>
        <v>3</v>
      </c>
      <c r="O9" s="32">
        <f t="shared" si="1"/>
        <v>2</v>
      </c>
      <c r="P9" s="32">
        <f t="shared" si="1"/>
        <v>3</v>
      </c>
      <c r="Q9" s="32">
        <f t="shared" si="1"/>
        <v>1</v>
      </c>
      <c r="R9" s="82">
        <f>+COUNTIF(R$17:R$31,"&gt; 2,25")</f>
        <v>1</v>
      </c>
      <c r="S9" s="92"/>
      <c r="T9" s="14">
        <v>3</v>
      </c>
      <c r="U9" s="32">
        <f t="shared" si="2"/>
        <v>1</v>
      </c>
      <c r="V9" s="32">
        <f t="shared" si="2"/>
        <v>3</v>
      </c>
      <c r="W9" s="32">
        <f t="shared" si="2"/>
        <v>3</v>
      </c>
      <c r="X9" s="32">
        <f t="shared" si="2"/>
        <v>2</v>
      </c>
      <c r="Y9" s="32">
        <f t="shared" si="2"/>
        <v>3</v>
      </c>
      <c r="Z9" s="32">
        <f t="shared" si="2"/>
        <v>1</v>
      </c>
      <c r="AA9" s="82">
        <f>+COUNTIF(AA$17:AA$31,"&gt; 2,25")</f>
        <v>1</v>
      </c>
      <c r="AB9" s="92"/>
      <c r="AC9" s="14">
        <v>3</v>
      </c>
      <c r="AD9" s="32">
        <f t="shared" si="3"/>
        <v>1</v>
      </c>
      <c r="AE9" s="32">
        <f t="shared" si="3"/>
        <v>3</v>
      </c>
      <c r="AF9" s="32">
        <f t="shared" si="3"/>
        <v>3</v>
      </c>
      <c r="AG9" s="32">
        <f t="shared" si="3"/>
        <v>2</v>
      </c>
      <c r="AH9" s="32">
        <f t="shared" si="3"/>
        <v>3</v>
      </c>
      <c r="AI9" s="32">
        <f t="shared" si="3"/>
        <v>1</v>
      </c>
      <c r="AJ9" s="82">
        <f>+COUNTIF(AJ$17:AJ$31,"&gt; 2,25")</f>
        <v>1</v>
      </c>
      <c r="AK9" s="92"/>
      <c r="AL9" s="14">
        <v>3</v>
      </c>
      <c r="AM9" s="32">
        <f t="shared" si="4"/>
        <v>1</v>
      </c>
      <c r="AN9" s="32">
        <f t="shared" si="4"/>
        <v>3</v>
      </c>
      <c r="AO9" s="32">
        <f t="shared" si="4"/>
        <v>3</v>
      </c>
      <c r="AP9" s="32">
        <f t="shared" si="4"/>
        <v>2</v>
      </c>
      <c r="AQ9" s="32">
        <f t="shared" si="4"/>
        <v>3</v>
      </c>
      <c r="AR9" s="32">
        <f t="shared" si="4"/>
        <v>1</v>
      </c>
      <c r="AS9" s="82">
        <f>+COUNTIF(AS$17:AS$31,"&gt; 2,25")</f>
        <v>1</v>
      </c>
      <c r="AT9" s="92"/>
      <c r="AU9" s="14">
        <v>3</v>
      </c>
      <c r="AV9" s="32">
        <f t="shared" si="5"/>
        <v>1</v>
      </c>
      <c r="AW9" s="32">
        <f t="shared" si="5"/>
        <v>3</v>
      </c>
      <c r="AX9" s="32">
        <f t="shared" si="5"/>
        <v>3</v>
      </c>
      <c r="AY9" s="32">
        <f t="shared" si="5"/>
        <v>2</v>
      </c>
      <c r="AZ9" s="32">
        <f t="shared" si="5"/>
        <v>3</v>
      </c>
      <c r="BA9" s="32">
        <f t="shared" si="5"/>
        <v>1</v>
      </c>
      <c r="BB9" s="82">
        <f>+COUNTIF(BB$17:BB$31,"&gt; 2,25")</f>
        <v>1</v>
      </c>
      <c r="BC9" s="92"/>
      <c r="BD9" s="14">
        <v>3</v>
      </c>
      <c r="BE9" s="32">
        <f t="shared" si="6"/>
        <v>1</v>
      </c>
      <c r="BF9" s="32">
        <f t="shared" si="6"/>
        <v>3</v>
      </c>
      <c r="BG9" s="32">
        <f t="shared" si="6"/>
        <v>3</v>
      </c>
      <c r="BH9" s="32">
        <f t="shared" si="6"/>
        <v>2</v>
      </c>
      <c r="BI9" s="32">
        <f t="shared" si="6"/>
        <v>3</v>
      </c>
      <c r="BJ9" s="32">
        <f t="shared" si="6"/>
        <v>1</v>
      </c>
      <c r="BK9" s="82">
        <f>+COUNTIF(BK$17:BK$31,"&gt; 2,25")</f>
        <v>1</v>
      </c>
      <c r="BL9" s="92"/>
      <c r="BM9" s="14">
        <v>3</v>
      </c>
      <c r="BN9" s="32">
        <f t="shared" si="7"/>
        <v>1</v>
      </c>
      <c r="BO9" s="32">
        <f t="shared" si="7"/>
        <v>3</v>
      </c>
      <c r="BP9" s="32">
        <f t="shared" si="7"/>
        <v>3</v>
      </c>
      <c r="BQ9" s="32">
        <f t="shared" si="7"/>
        <v>2</v>
      </c>
      <c r="BR9" s="32">
        <f t="shared" si="7"/>
        <v>3</v>
      </c>
      <c r="BS9" s="32">
        <f t="shared" si="7"/>
        <v>1</v>
      </c>
      <c r="BT9" s="82">
        <f>+COUNTIF(BT$17:BT$31,"&gt; 2,25")</f>
        <v>1</v>
      </c>
    </row>
    <row r="10" spans="1:72" s="9" customFormat="1" ht="29.45" hidden="1" customHeight="1" x14ac:dyDescent="0.2">
      <c r="A10" s="92"/>
      <c r="B10" s="88" t="s">
        <v>38</v>
      </c>
      <c r="C10" s="89">
        <f>SUM(C7:C9)</f>
        <v>15</v>
      </c>
      <c r="D10" s="89">
        <f t="shared" ref="D10:I10" si="8">SUM(D7:D9)</f>
        <v>15</v>
      </c>
      <c r="E10" s="89">
        <f t="shared" si="8"/>
        <v>15</v>
      </c>
      <c r="F10" s="89">
        <f t="shared" si="8"/>
        <v>15</v>
      </c>
      <c r="G10" s="89">
        <f t="shared" si="8"/>
        <v>15</v>
      </c>
      <c r="H10" s="89">
        <f t="shared" si="8"/>
        <v>15</v>
      </c>
      <c r="I10" s="83">
        <f t="shared" si="8"/>
        <v>15</v>
      </c>
      <c r="J10" s="92"/>
      <c r="K10" s="16" t="s">
        <v>38</v>
      </c>
      <c r="L10" s="17">
        <f>SUM(L7:L9)</f>
        <v>15</v>
      </c>
      <c r="M10" s="17">
        <f t="shared" ref="M10" si="9">SUM(M7:M9)</f>
        <v>15</v>
      </c>
      <c r="N10" s="17">
        <f t="shared" ref="N10" si="10">SUM(N7:N9)</f>
        <v>15</v>
      </c>
      <c r="O10" s="17">
        <f t="shared" ref="O10" si="11">SUM(O7:O9)</f>
        <v>15</v>
      </c>
      <c r="P10" s="17">
        <f t="shared" ref="P10" si="12">SUM(P7:P9)</f>
        <v>15</v>
      </c>
      <c r="Q10" s="17">
        <f t="shared" ref="Q10:R10" si="13">SUM(Q7:Q9)</f>
        <v>15</v>
      </c>
      <c r="R10" s="83">
        <f t="shared" si="13"/>
        <v>15</v>
      </c>
      <c r="S10" s="92"/>
      <c r="T10" s="16" t="s">
        <v>38</v>
      </c>
      <c r="U10" s="17">
        <f>SUM(U7:U9)</f>
        <v>15</v>
      </c>
      <c r="V10" s="17">
        <f t="shared" ref="V10" si="14">SUM(V7:V9)</f>
        <v>15</v>
      </c>
      <c r="W10" s="17">
        <f t="shared" ref="W10" si="15">SUM(W7:W9)</f>
        <v>15</v>
      </c>
      <c r="X10" s="17">
        <f t="shared" ref="X10" si="16">SUM(X7:X9)</f>
        <v>15</v>
      </c>
      <c r="Y10" s="17">
        <f t="shared" ref="Y10" si="17">SUM(Y7:Y9)</f>
        <v>15</v>
      </c>
      <c r="Z10" s="17">
        <f t="shared" ref="Z10" si="18">SUM(Z7:Z9)</f>
        <v>15</v>
      </c>
      <c r="AA10" s="83">
        <f t="shared" ref="AA10" si="19">SUM(AA7:AA9)</f>
        <v>15</v>
      </c>
      <c r="AB10" s="92"/>
      <c r="AC10" s="16" t="s">
        <v>38</v>
      </c>
      <c r="AD10" s="17">
        <f>SUM(AD7:AD9)</f>
        <v>15</v>
      </c>
      <c r="AE10" s="17">
        <f t="shared" ref="AE10" si="20">SUM(AE7:AE9)</f>
        <v>15</v>
      </c>
      <c r="AF10" s="17">
        <f t="shared" ref="AF10" si="21">SUM(AF7:AF9)</f>
        <v>15</v>
      </c>
      <c r="AG10" s="17">
        <f t="shared" ref="AG10" si="22">SUM(AG7:AG9)</f>
        <v>15</v>
      </c>
      <c r="AH10" s="17">
        <f t="shared" ref="AH10" si="23">SUM(AH7:AH9)</f>
        <v>15</v>
      </c>
      <c r="AI10" s="17">
        <f t="shared" ref="AI10:AJ10" si="24">SUM(AI7:AI9)</f>
        <v>15</v>
      </c>
      <c r="AJ10" s="83">
        <f t="shared" si="24"/>
        <v>15</v>
      </c>
      <c r="AK10" s="92"/>
      <c r="AL10" s="16" t="s">
        <v>38</v>
      </c>
      <c r="AM10" s="17">
        <f>SUM(AM7:AM9)</f>
        <v>15</v>
      </c>
      <c r="AN10" s="17">
        <f t="shared" ref="AN10" si="25">SUM(AN7:AN9)</f>
        <v>15</v>
      </c>
      <c r="AO10" s="17">
        <f t="shared" ref="AO10" si="26">SUM(AO7:AO9)</f>
        <v>15</v>
      </c>
      <c r="AP10" s="17">
        <f t="shared" ref="AP10" si="27">SUM(AP7:AP9)</f>
        <v>15</v>
      </c>
      <c r="AQ10" s="17">
        <f t="shared" ref="AQ10" si="28">SUM(AQ7:AQ9)</f>
        <v>15</v>
      </c>
      <c r="AR10" s="17">
        <f t="shared" ref="AR10:AS10" si="29">SUM(AR7:AR9)</f>
        <v>15</v>
      </c>
      <c r="AS10" s="83">
        <f t="shared" si="29"/>
        <v>15</v>
      </c>
      <c r="AT10" s="92"/>
      <c r="AU10" s="16" t="s">
        <v>38</v>
      </c>
      <c r="AV10" s="17">
        <f>SUM(AV7:AV9)</f>
        <v>15</v>
      </c>
      <c r="AW10" s="17">
        <f t="shared" ref="AW10" si="30">SUM(AW7:AW9)</f>
        <v>15</v>
      </c>
      <c r="AX10" s="17">
        <f t="shared" ref="AX10" si="31">SUM(AX7:AX9)</f>
        <v>15</v>
      </c>
      <c r="AY10" s="17">
        <f t="shared" ref="AY10" si="32">SUM(AY7:AY9)</f>
        <v>15</v>
      </c>
      <c r="AZ10" s="17">
        <f t="shared" ref="AZ10" si="33">SUM(AZ7:AZ9)</f>
        <v>15</v>
      </c>
      <c r="BA10" s="17">
        <f t="shared" ref="BA10:BB10" si="34">SUM(BA7:BA9)</f>
        <v>15</v>
      </c>
      <c r="BB10" s="83">
        <f t="shared" si="34"/>
        <v>15</v>
      </c>
      <c r="BC10" s="92"/>
      <c r="BD10" s="16" t="s">
        <v>38</v>
      </c>
      <c r="BE10" s="17">
        <f>SUM(BE7:BE9)</f>
        <v>15</v>
      </c>
      <c r="BF10" s="17">
        <f t="shared" ref="BF10" si="35">SUM(BF7:BF9)</f>
        <v>15</v>
      </c>
      <c r="BG10" s="17">
        <f t="shared" ref="BG10" si="36">SUM(BG7:BG9)</f>
        <v>15</v>
      </c>
      <c r="BH10" s="17">
        <f t="shared" ref="BH10" si="37">SUM(BH7:BH9)</f>
        <v>15</v>
      </c>
      <c r="BI10" s="17">
        <f t="shared" ref="BI10" si="38">SUM(BI7:BI9)</f>
        <v>15</v>
      </c>
      <c r="BJ10" s="17">
        <f t="shared" ref="BJ10" si="39">SUM(BJ7:BJ9)</f>
        <v>15</v>
      </c>
      <c r="BK10" s="83">
        <f t="shared" ref="BK10" si="40">SUM(BK7:BK9)</f>
        <v>15</v>
      </c>
      <c r="BL10" s="92"/>
      <c r="BM10" s="16" t="s">
        <v>38</v>
      </c>
      <c r="BN10" s="17">
        <f>SUM(BN7:BN9)</f>
        <v>15</v>
      </c>
      <c r="BO10" s="17">
        <f t="shared" ref="BO10" si="41">SUM(BO7:BO9)</f>
        <v>15</v>
      </c>
      <c r="BP10" s="17">
        <f t="shared" ref="BP10" si="42">SUM(BP7:BP9)</f>
        <v>15</v>
      </c>
      <c r="BQ10" s="17">
        <f t="shared" ref="BQ10" si="43">SUM(BQ7:BQ9)</f>
        <v>15</v>
      </c>
      <c r="BR10" s="17">
        <f t="shared" ref="BR10" si="44">SUM(BR7:BR9)</f>
        <v>15</v>
      </c>
      <c r="BS10" s="17">
        <f t="shared" ref="BS10" si="45">SUM(BS7:BS9)</f>
        <v>15</v>
      </c>
      <c r="BT10" s="83">
        <f t="shared" ref="BT10" si="46">SUM(BT7:BT9)</f>
        <v>15</v>
      </c>
    </row>
    <row r="11" spans="1:72" s="9" customFormat="1" ht="29.45" customHeight="1" x14ac:dyDescent="0.2">
      <c r="A11" s="92"/>
      <c r="B11" s="94" t="s">
        <v>46</v>
      </c>
      <c r="C11" s="94"/>
      <c r="D11" s="94"/>
      <c r="E11" s="94"/>
      <c r="F11" s="94"/>
      <c r="G11" s="94"/>
      <c r="H11" s="94"/>
      <c r="I11" s="95"/>
      <c r="J11" s="92"/>
      <c r="K11" s="94" t="s">
        <v>46</v>
      </c>
      <c r="L11" s="94"/>
      <c r="M11" s="94"/>
      <c r="N11" s="94"/>
      <c r="O11" s="94"/>
      <c r="P11" s="94"/>
      <c r="Q11" s="94"/>
      <c r="R11" s="95"/>
      <c r="S11" s="92"/>
      <c r="T11" s="94" t="s">
        <v>46</v>
      </c>
      <c r="U11" s="94"/>
      <c r="V11" s="94"/>
      <c r="W11" s="94"/>
      <c r="X11" s="94"/>
      <c r="Y11" s="94"/>
      <c r="Z11" s="94"/>
      <c r="AA11" s="95"/>
      <c r="AB11" s="92"/>
      <c r="AC11" s="94" t="s">
        <v>46</v>
      </c>
      <c r="AD11" s="94"/>
      <c r="AE11" s="94"/>
      <c r="AF11" s="94"/>
      <c r="AG11" s="94"/>
      <c r="AH11" s="94"/>
      <c r="AI11" s="94"/>
      <c r="AJ11" s="95"/>
      <c r="AK11" s="92"/>
      <c r="AL11" s="94" t="s">
        <v>46</v>
      </c>
      <c r="AM11" s="94"/>
      <c r="AN11" s="94"/>
      <c r="AO11" s="94"/>
      <c r="AP11" s="94"/>
      <c r="AQ11" s="94"/>
      <c r="AR11" s="94"/>
      <c r="AS11" s="95"/>
      <c r="AT11" s="92"/>
      <c r="AU11" s="94" t="s">
        <v>46</v>
      </c>
      <c r="AV11" s="94"/>
      <c r="AW11" s="94"/>
      <c r="AX11" s="94"/>
      <c r="AY11" s="94"/>
      <c r="AZ11" s="94"/>
      <c r="BA11" s="94"/>
      <c r="BB11" s="95"/>
      <c r="BC11" s="92"/>
      <c r="BD11" s="94" t="s">
        <v>46</v>
      </c>
      <c r="BE11" s="94"/>
      <c r="BF11" s="94"/>
      <c r="BG11" s="94"/>
      <c r="BH11" s="94"/>
      <c r="BI11" s="94"/>
      <c r="BJ11" s="94"/>
      <c r="BK11" s="95"/>
      <c r="BL11" s="92"/>
      <c r="BM11" s="94" t="s">
        <v>46</v>
      </c>
      <c r="BN11" s="94"/>
      <c r="BO11" s="94"/>
      <c r="BP11" s="94"/>
      <c r="BQ11" s="94"/>
      <c r="BR11" s="94"/>
      <c r="BS11" s="94"/>
      <c r="BT11" s="95"/>
    </row>
    <row r="12" spans="1:72" ht="29.45" customHeight="1" x14ac:dyDescent="0.2">
      <c r="A12" s="92"/>
      <c r="B12" s="12">
        <v>1</v>
      </c>
      <c r="C12" s="5">
        <f t="shared" ref="C12:D14" si="47">+COUNTIF(C$17:C$31,$B12)/C$10</f>
        <v>0.66666666666666663</v>
      </c>
      <c r="D12" s="5">
        <f t="shared" si="47"/>
        <v>0.6</v>
      </c>
      <c r="E12" s="5">
        <f t="shared" ref="E12:H14" si="48">+COUNTIF(E$17:E$31,$B12)/E$10</f>
        <v>0.6</v>
      </c>
      <c r="F12" s="5">
        <f t="shared" si="48"/>
        <v>0.6</v>
      </c>
      <c r="G12" s="5">
        <f t="shared" si="48"/>
        <v>0.66666666666666663</v>
      </c>
      <c r="H12" s="5">
        <f t="shared" si="48"/>
        <v>0.73333333333333328</v>
      </c>
      <c r="I12" s="84">
        <f>+COUNTIF(I$17:I$31,"&lt;1,5")/I10</f>
        <v>0.46666666666666667</v>
      </c>
      <c r="J12" s="92"/>
      <c r="K12" s="12">
        <v>1</v>
      </c>
      <c r="L12" s="5">
        <f t="shared" ref="L12:Q14" si="49">+COUNTIF(L$17:L$31,$B12)/L$10</f>
        <v>0.66666666666666663</v>
      </c>
      <c r="M12" s="5">
        <f t="shared" si="49"/>
        <v>0.6</v>
      </c>
      <c r="N12" s="5">
        <f t="shared" si="49"/>
        <v>0.6</v>
      </c>
      <c r="O12" s="5">
        <f t="shared" si="49"/>
        <v>0.6</v>
      </c>
      <c r="P12" s="5">
        <f t="shared" si="49"/>
        <v>0.66666666666666663</v>
      </c>
      <c r="Q12" s="5">
        <f t="shared" si="49"/>
        <v>0.73333333333333328</v>
      </c>
      <c r="R12" s="84">
        <f>+COUNTIF(R$17:R$31,"&lt;1,5")/R10</f>
        <v>0.46666666666666667</v>
      </c>
      <c r="S12" s="92"/>
      <c r="T12" s="12">
        <v>1</v>
      </c>
      <c r="U12" s="5">
        <f t="shared" ref="U12:Z14" si="50">+COUNTIF(U$17:U$31,$B12)/U$10</f>
        <v>0.66666666666666663</v>
      </c>
      <c r="V12" s="5">
        <f t="shared" si="50"/>
        <v>0.6</v>
      </c>
      <c r="W12" s="5">
        <f t="shared" si="50"/>
        <v>0.6</v>
      </c>
      <c r="X12" s="5">
        <f t="shared" si="50"/>
        <v>0.6</v>
      </c>
      <c r="Y12" s="5">
        <f t="shared" si="50"/>
        <v>0.66666666666666663</v>
      </c>
      <c r="Z12" s="5">
        <f t="shared" si="50"/>
        <v>0.73333333333333328</v>
      </c>
      <c r="AA12" s="84">
        <f>+COUNTIF(AA$17:AA$31,"&lt;1,5")/AA10</f>
        <v>0.46666666666666667</v>
      </c>
      <c r="AB12" s="92"/>
      <c r="AC12" s="12">
        <v>1</v>
      </c>
      <c r="AD12" s="5">
        <f t="shared" ref="AD12:AI14" si="51">+COUNTIF(AD$17:AD$31,$B12)/AD$10</f>
        <v>0.66666666666666663</v>
      </c>
      <c r="AE12" s="5">
        <f t="shared" si="51"/>
        <v>0.6</v>
      </c>
      <c r="AF12" s="5">
        <f t="shared" si="51"/>
        <v>0.6</v>
      </c>
      <c r="AG12" s="5">
        <f t="shared" si="51"/>
        <v>0.6</v>
      </c>
      <c r="AH12" s="5">
        <f t="shared" si="51"/>
        <v>0.66666666666666663</v>
      </c>
      <c r="AI12" s="5">
        <f t="shared" si="51"/>
        <v>0.73333333333333328</v>
      </c>
      <c r="AJ12" s="84">
        <f>+COUNTIF(AJ$17:AJ$31,"&lt;1,5")/AJ10</f>
        <v>0.46666666666666667</v>
      </c>
      <c r="AK12" s="92"/>
      <c r="AL12" s="12">
        <v>1</v>
      </c>
      <c r="AM12" s="5">
        <f t="shared" ref="AM12:AR14" si="52">+COUNTIF(AM$17:AM$31,$B12)/AM$10</f>
        <v>0.66666666666666663</v>
      </c>
      <c r="AN12" s="5">
        <f t="shared" si="52"/>
        <v>0.6</v>
      </c>
      <c r="AO12" s="5">
        <f t="shared" si="52"/>
        <v>0.6</v>
      </c>
      <c r="AP12" s="5">
        <f t="shared" si="52"/>
        <v>0.6</v>
      </c>
      <c r="AQ12" s="5">
        <f t="shared" si="52"/>
        <v>0.66666666666666663</v>
      </c>
      <c r="AR12" s="5">
        <f t="shared" si="52"/>
        <v>0.73333333333333328</v>
      </c>
      <c r="AS12" s="84">
        <f>+COUNTIF(AS$17:AS$31,"&lt;1,5")/AS10</f>
        <v>0.46666666666666667</v>
      </c>
      <c r="AT12" s="92"/>
      <c r="AU12" s="12">
        <v>1</v>
      </c>
      <c r="AV12" s="5">
        <f t="shared" ref="AV12:BA14" si="53">+COUNTIF(AV$17:AV$31,$B12)/AV$10</f>
        <v>0.66666666666666663</v>
      </c>
      <c r="AW12" s="5">
        <f t="shared" si="53"/>
        <v>0.6</v>
      </c>
      <c r="AX12" s="5">
        <f t="shared" si="53"/>
        <v>0.6</v>
      </c>
      <c r="AY12" s="5">
        <f t="shared" si="53"/>
        <v>0.6</v>
      </c>
      <c r="AZ12" s="5">
        <f t="shared" si="53"/>
        <v>0.66666666666666663</v>
      </c>
      <c r="BA12" s="5">
        <f t="shared" si="53"/>
        <v>0.73333333333333328</v>
      </c>
      <c r="BB12" s="84">
        <f>+COUNTIF(BB$17:BB$31,"&lt;1,5")/BB10</f>
        <v>0.46666666666666667</v>
      </c>
      <c r="BC12" s="92"/>
      <c r="BD12" s="12">
        <v>1</v>
      </c>
      <c r="BE12" s="5">
        <f t="shared" ref="BE12:BJ14" si="54">+COUNTIF(BE$17:BE$31,$B12)/BE$10</f>
        <v>0.66666666666666663</v>
      </c>
      <c r="BF12" s="5">
        <f t="shared" si="54"/>
        <v>0.6</v>
      </c>
      <c r="BG12" s="5">
        <f t="shared" si="54"/>
        <v>0.6</v>
      </c>
      <c r="BH12" s="5">
        <f t="shared" si="54"/>
        <v>0.6</v>
      </c>
      <c r="BI12" s="5">
        <f t="shared" si="54"/>
        <v>0.66666666666666663</v>
      </c>
      <c r="BJ12" s="5">
        <f t="shared" si="54"/>
        <v>0.73333333333333328</v>
      </c>
      <c r="BK12" s="84">
        <f>+COUNTIF(BK$17:BK$31,"&lt;1,5")/BK10</f>
        <v>0.46666666666666667</v>
      </c>
      <c r="BL12" s="92"/>
      <c r="BM12" s="12">
        <v>1</v>
      </c>
      <c r="BN12" s="5">
        <f t="shared" ref="BN12:BS14" si="55">+COUNTIF(BN$17:BN$31,$B12)/BN$10</f>
        <v>0.66666666666666663</v>
      </c>
      <c r="BO12" s="5">
        <f t="shared" si="55"/>
        <v>0.6</v>
      </c>
      <c r="BP12" s="5">
        <f t="shared" si="55"/>
        <v>0.6</v>
      </c>
      <c r="BQ12" s="5">
        <f t="shared" si="55"/>
        <v>0.6</v>
      </c>
      <c r="BR12" s="5">
        <f t="shared" si="55"/>
        <v>0.66666666666666663</v>
      </c>
      <c r="BS12" s="5">
        <f t="shared" si="55"/>
        <v>0.73333333333333328</v>
      </c>
      <c r="BT12" s="84">
        <f>+COUNTIF(BT$17:BT$31,"&lt;1,5")/BT10</f>
        <v>0.46666666666666667</v>
      </c>
    </row>
    <row r="13" spans="1:72" ht="29.45" customHeight="1" x14ac:dyDescent="0.2">
      <c r="A13" s="92"/>
      <c r="B13" s="13">
        <v>2</v>
      </c>
      <c r="C13" s="6">
        <f t="shared" si="47"/>
        <v>0.26666666666666666</v>
      </c>
      <c r="D13" s="6">
        <f t="shared" si="47"/>
        <v>0.2</v>
      </c>
      <c r="E13" s="6">
        <f t="shared" si="48"/>
        <v>0.2</v>
      </c>
      <c r="F13" s="6">
        <f t="shared" si="48"/>
        <v>0.26666666666666666</v>
      </c>
      <c r="G13" s="6">
        <f t="shared" si="48"/>
        <v>0.13333333333333333</v>
      </c>
      <c r="H13" s="6">
        <f t="shared" si="48"/>
        <v>0.2</v>
      </c>
      <c r="I13" s="85">
        <f>+COUNTIFS(I$17:I$31,"&gt;=1,50",I$17:I$31,"&lt;=2,25")/I10</f>
        <v>0.46666666666666667</v>
      </c>
      <c r="J13" s="92"/>
      <c r="K13" s="13">
        <v>2</v>
      </c>
      <c r="L13" s="6">
        <f t="shared" si="49"/>
        <v>0.26666666666666666</v>
      </c>
      <c r="M13" s="6">
        <f t="shared" si="49"/>
        <v>0.2</v>
      </c>
      <c r="N13" s="6">
        <f t="shared" si="49"/>
        <v>0.2</v>
      </c>
      <c r="O13" s="6">
        <f t="shared" si="49"/>
        <v>0.26666666666666666</v>
      </c>
      <c r="P13" s="6">
        <f t="shared" si="49"/>
        <v>0.13333333333333333</v>
      </c>
      <c r="Q13" s="6">
        <f t="shared" si="49"/>
        <v>0.2</v>
      </c>
      <c r="R13" s="85">
        <f>+COUNTIFS(R$17:R$31,"&gt;=1,50",R$17:R$31,"&lt;=2,25")/R10</f>
        <v>0.46666666666666667</v>
      </c>
      <c r="S13" s="92"/>
      <c r="T13" s="13">
        <v>2</v>
      </c>
      <c r="U13" s="6">
        <f t="shared" si="50"/>
        <v>0.26666666666666666</v>
      </c>
      <c r="V13" s="6">
        <f t="shared" si="50"/>
        <v>0.2</v>
      </c>
      <c r="W13" s="6">
        <f t="shared" si="50"/>
        <v>0.2</v>
      </c>
      <c r="X13" s="6">
        <f t="shared" si="50"/>
        <v>0.26666666666666666</v>
      </c>
      <c r="Y13" s="6">
        <f t="shared" si="50"/>
        <v>0.13333333333333333</v>
      </c>
      <c r="Z13" s="6">
        <f t="shared" si="50"/>
        <v>0.2</v>
      </c>
      <c r="AA13" s="85">
        <f>+COUNTIFS(AA$17:AA$31,"&gt;=1,50",AA$17:AA$31,"&lt;=2,25")/AA10</f>
        <v>0.46666666666666667</v>
      </c>
      <c r="AB13" s="92"/>
      <c r="AC13" s="13">
        <v>2</v>
      </c>
      <c r="AD13" s="6">
        <f t="shared" si="51"/>
        <v>0.26666666666666666</v>
      </c>
      <c r="AE13" s="6">
        <f t="shared" si="51"/>
        <v>0.2</v>
      </c>
      <c r="AF13" s="6">
        <f t="shared" si="51"/>
        <v>0.2</v>
      </c>
      <c r="AG13" s="6">
        <f t="shared" si="51"/>
        <v>0.26666666666666666</v>
      </c>
      <c r="AH13" s="6">
        <f t="shared" si="51"/>
        <v>0.13333333333333333</v>
      </c>
      <c r="AI13" s="6">
        <f t="shared" si="51"/>
        <v>0.2</v>
      </c>
      <c r="AJ13" s="85">
        <f>+COUNTIFS(AJ$17:AJ$31,"&gt;=1,50",AJ$17:AJ$31,"&lt;=2,25")/AJ10</f>
        <v>0.46666666666666667</v>
      </c>
      <c r="AK13" s="92"/>
      <c r="AL13" s="13">
        <v>2</v>
      </c>
      <c r="AM13" s="6">
        <f t="shared" si="52"/>
        <v>0.26666666666666666</v>
      </c>
      <c r="AN13" s="6">
        <f t="shared" si="52"/>
        <v>0.2</v>
      </c>
      <c r="AO13" s="6">
        <f t="shared" si="52"/>
        <v>0.2</v>
      </c>
      <c r="AP13" s="6">
        <f t="shared" si="52"/>
        <v>0.26666666666666666</v>
      </c>
      <c r="AQ13" s="6">
        <f t="shared" si="52"/>
        <v>0.13333333333333333</v>
      </c>
      <c r="AR13" s="6">
        <f t="shared" si="52"/>
        <v>0.2</v>
      </c>
      <c r="AS13" s="85">
        <f>+COUNTIFS(AS$17:AS$31,"&gt;=1,50",AS$17:AS$31,"&lt;=2,25")/AS10</f>
        <v>0.46666666666666667</v>
      </c>
      <c r="AT13" s="92"/>
      <c r="AU13" s="13">
        <v>2</v>
      </c>
      <c r="AV13" s="6">
        <f t="shared" si="53"/>
        <v>0.26666666666666666</v>
      </c>
      <c r="AW13" s="6">
        <f t="shared" si="53"/>
        <v>0.2</v>
      </c>
      <c r="AX13" s="6">
        <f t="shared" si="53"/>
        <v>0.2</v>
      </c>
      <c r="AY13" s="6">
        <f t="shared" si="53"/>
        <v>0.26666666666666666</v>
      </c>
      <c r="AZ13" s="6">
        <f t="shared" si="53"/>
        <v>0.13333333333333333</v>
      </c>
      <c r="BA13" s="6">
        <f t="shared" si="53"/>
        <v>0.2</v>
      </c>
      <c r="BB13" s="85">
        <f>+COUNTIFS(BB$17:BB$31,"&gt;=1,50",BB$17:BB$31,"&lt;=2,25")/BB10</f>
        <v>0.46666666666666667</v>
      </c>
      <c r="BC13" s="92"/>
      <c r="BD13" s="13">
        <v>2</v>
      </c>
      <c r="BE13" s="6">
        <f t="shared" si="54"/>
        <v>0.26666666666666666</v>
      </c>
      <c r="BF13" s="6">
        <f t="shared" si="54"/>
        <v>0.2</v>
      </c>
      <c r="BG13" s="6">
        <f t="shared" si="54"/>
        <v>0.2</v>
      </c>
      <c r="BH13" s="6">
        <f t="shared" si="54"/>
        <v>0.26666666666666666</v>
      </c>
      <c r="BI13" s="6">
        <f t="shared" si="54"/>
        <v>0.13333333333333333</v>
      </c>
      <c r="BJ13" s="6">
        <f t="shared" si="54"/>
        <v>0.2</v>
      </c>
      <c r="BK13" s="85">
        <f>+COUNTIFS(BK$17:BK$31,"&gt;=1,50",BK$17:BK$31,"&lt;=2,25")/BK10</f>
        <v>0.46666666666666667</v>
      </c>
      <c r="BL13" s="92"/>
      <c r="BM13" s="13">
        <v>2</v>
      </c>
      <c r="BN13" s="6">
        <f t="shared" si="55"/>
        <v>0.26666666666666666</v>
      </c>
      <c r="BO13" s="6">
        <f t="shared" si="55"/>
        <v>0.2</v>
      </c>
      <c r="BP13" s="6">
        <f t="shared" si="55"/>
        <v>0.2</v>
      </c>
      <c r="BQ13" s="6">
        <f t="shared" si="55"/>
        <v>0.26666666666666666</v>
      </c>
      <c r="BR13" s="6">
        <f t="shared" si="55"/>
        <v>0.13333333333333333</v>
      </c>
      <c r="BS13" s="6">
        <f t="shared" si="55"/>
        <v>0.2</v>
      </c>
      <c r="BT13" s="85">
        <f>+COUNTIFS(BT$17:BT$31,"&gt;=1,50",BT$17:BT$31,"&lt;=2,25")/BT10</f>
        <v>0.46666666666666667</v>
      </c>
    </row>
    <row r="14" spans="1:72" ht="29.45" customHeight="1" thickBot="1" x14ac:dyDescent="0.25">
      <c r="A14" s="93"/>
      <c r="B14" s="15">
        <v>3</v>
      </c>
      <c r="C14" s="10">
        <f t="shared" si="47"/>
        <v>6.6666666666666666E-2</v>
      </c>
      <c r="D14" s="10">
        <f t="shared" si="47"/>
        <v>0.2</v>
      </c>
      <c r="E14" s="10">
        <f t="shared" si="48"/>
        <v>0.2</v>
      </c>
      <c r="F14" s="10">
        <f t="shared" si="48"/>
        <v>0.13333333333333333</v>
      </c>
      <c r="G14" s="10">
        <f t="shared" si="48"/>
        <v>0.2</v>
      </c>
      <c r="H14" s="10">
        <f t="shared" si="48"/>
        <v>6.6666666666666666E-2</v>
      </c>
      <c r="I14" s="86">
        <f>+COUNTIF(I$17:I$31,"&gt; 2,25")/I10</f>
        <v>6.6666666666666666E-2</v>
      </c>
      <c r="J14" s="93"/>
      <c r="K14" s="15">
        <v>3</v>
      </c>
      <c r="L14" s="10">
        <f t="shared" si="49"/>
        <v>6.6666666666666666E-2</v>
      </c>
      <c r="M14" s="10">
        <f t="shared" si="49"/>
        <v>0.2</v>
      </c>
      <c r="N14" s="10">
        <f t="shared" si="49"/>
        <v>0.2</v>
      </c>
      <c r="O14" s="10">
        <f t="shared" si="49"/>
        <v>0.13333333333333333</v>
      </c>
      <c r="P14" s="10">
        <f t="shared" si="49"/>
        <v>0.2</v>
      </c>
      <c r="Q14" s="10">
        <f t="shared" si="49"/>
        <v>6.6666666666666666E-2</v>
      </c>
      <c r="R14" s="86">
        <f>+COUNTIF(R$17:R$31,"&gt; 2,25")/R10</f>
        <v>6.6666666666666666E-2</v>
      </c>
      <c r="S14" s="93"/>
      <c r="T14" s="15">
        <v>3</v>
      </c>
      <c r="U14" s="10">
        <f t="shared" si="50"/>
        <v>6.6666666666666666E-2</v>
      </c>
      <c r="V14" s="10">
        <f t="shared" si="50"/>
        <v>0.2</v>
      </c>
      <c r="W14" s="10">
        <f t="shared" si="50"/>
        <v>0.2</v>
      </c>
      <c r="X14" s="10">
        <f t="shared" si="50"/>
        <v>0.13333333333333333</v>
      </c>
      <c r="Y14" s="10">
        <f t="shared" si="50"/>
        <v>0.2</v>
      </c>
      <c r="Z14" s="10">
        <f t="shared" si="50"/>
        <v>6.6666666666666666E-2</v>
      </c>
      <c r="AA14" s="86">
        <f>+COUNTIF(AA$17:AA$31,"&gt; 2,25")/AA10</f>
        <v>6.6666666666666666E-2</v>
      </c>
      <c r="AB14" s="93"/>
      <c r="AC14" s="15">
        <v>3</v>
      </c>
      <c r="AD14" s="10">
        <f t="shared" si="51"/>
        <v>6.6666666666666666E-2</v>
      </c>
      <c r="AE14" s="10">
        <f t="shared" si="51"/>
        <v>0.2</v>
      </c>
      <c r="AF14" s="10">
        <f t="shared" si="51"/>
        <v>0.2</v>
      </c>
      <c r="AG14" s="10">
        <f t="shared" si="51"/>
        <v>0.13333333333333333</v>
      </c>
      <c r="AH14" s="10">
        <f t="shared" si="51"/>
        <v>0.2</v>
      </c>
      <c r="AI14" s="10">
        <f t="shared" si="51"/>
        <v>6.6666666666666666E-2</v>
      </c>
      <c r="AJ14" s="86">
        <f>+COUNTIF(AJ$17:AJ$31,"&gt; 2,25")/AJ10</f>
        <v>6.6666666666666666E-2</v>
      </c>
      <c r="AK14" s="93"/>
      <c r="AL14" s="15">
        <v>3</v>
      </c>
      <c r="AM14" s="10">
        <f t="shared" si="52"/>
        <v>6.6666666666666666E-2</v>
      </c>
      <c r="AN14" s="10">
        <f t="shared" si="52"/>
        <v>0.2</v>
      </c>
      <c r="AO14" s="10">
        <f t="shared" si="52"/>
        <v>0.2</v>
      </c>
      <c r="AP14" s="10">
        <f t="shared" si="52"/>
        <v>0.13333333333333333</v>
      </c>
      <c r="AQ14" s="10">
        <f t="shared" si="52"/>
        <v>0.2</v>
      </c>
      <c r="AR14" s="10">
        <f t="shared" si="52"/>
        <v>6.6666666666666666E-2</v>
      </c>
      <c r="AS14" s="86">
        <f>+COUNTIF(AS$17:AS$31,"&gt; 2,25")/AS10</f>
        <v>6.6666666666666666E-2</v>
      </c>
      <c r="AT14" s="93"/>
      <c r="AU14" s="15">
        <v>3</v>
      </c>
      <c r="AV14" s="10">
        <f t="shared" si="53"/>
        <v>6.6666666666666666E-2</v>
      </c>
      <c r="AW14" s="10">
        <f t="shared" si="53"/>
        <v>0.2</v>
      </c>
      <c r="AX14" s="10">
        <f t="shared" si="53"/>
        <v>0.2</v>
      </c>
      <c r="AY14" s="10">
        <f t="shared" si="53"/>
        <v>0.13333333333333333</v>
      </c>
      <c r="AZ14" s="10">
        <f t="shared" si="53"/>
        <v>0.2</v>
      </c>
      <c r="BA14" s="10">
        <f t="shared" si="53"/>
        <v>6.6666666666666666E-2</v>
      </c>
      <c r="BB14" s="86">
        <f>+COUNTIF(BB$17:BB$31,"&gt; 2,25")/BB10</f>
        <v>6.6666666666666666E-2</v>
      </c>
      <c r="BC14" s="93"/>
      <c r="BD14" s="15">
        <v>3</v>
      </c>
      <c r="BE14" s="10">
        <f t="shared" si="54"/>
        <v>6.6666666666666666E-2</v>
      </c>
      <c r="BF14" s="10">
        <f t="shared" si="54"/>
        <v>0.2</v>
      </c>
      <c r="BG14" s="10">
        <f t="shared" si="54"/>
        <v>0.2</v>
      </c>
      <c r="BH14" s="10">
        <f t="shared" si="54"/>
        <v>0.13333333333333333</v>
      </c>
      <c r="BI14" s="10">
        <f t="shared" si="54"/>
        <v>0.2</v>
      </c>
      <c r="BJ14" s="10">
        <f t="shared" si="54"/>
        <v>6.6666666666666666E-2</v>
      </c>
      <c r="BK14" s="86">
        <f>+COUNTIF(BK$17:BK$31,"&gt; 2,25")/BK10</f>
        <v>6.6666666666666666E-2</v>
      </c>
      <c r="BL14" s="93"/>
      <c r="BM14" s="15">
        <v>3</v>
      </c>
      <c r="BN14" s="10">
        <f t="shared" si="55"/>
        <v>6.6666666666666666E-2</v>
      </c>
      <c r="BO14" s="10">
        <f t="shared" si="55"/>
        <v>0.2</v>
      </c>
      <c r="BP14" s="10">
        <f t="shared" si="55"/>
        <v>0.2</v>
      </c>
      <c r="BQ14" s="10">
        <f t="shared" si="55"/>
        <v>0.13333333333333333</v>
      </c>
      <c r="BR14" s="10">
        <f t="shared" si="55"/>
        <v>0.2</v>
      </c>
      <c r="BS14" s="10">
        <f t="shared" si="55"/>
        <v>6.6666666666666666E-2</v>
      </c>
      <c r="BT14" s="86">
        <f>+COUNTIF(BT$17:BT$31,"&gt; 2,25")/BT10</f>
        <v>6.6666666666666666E-2</v>
      </c>
    </row>
    <row r="15" spans="1:72" s="22" customFormat="1" ht="13.5" thickBot="1" x14ac:dyDescent="0.25">
      <c r="A15" s="18"/>
      <c r="B15" s="19"/>
      <c r="C15" s="20"/>
      <c r="D15" s="20"/>
      <c r="E15" s="20"/>
      <c r="F15" s="20"/>
      <c r="G15" s="20"/>
      <c r="H15" s="20"/>
      <c r="I15" s="72"/>
      <c r="J15" s="18"/>
      <c r="K15" s="19"/>
      <c r="L15" s="20"/>
      <c r="M15" s="20"/>
      <c r="N15" s="20"/>
      <c r="O15" s="20"/>
      <c r="P15" s="20"/>
      <c r="Q15" s="20"/>
      <c r="R15" s="21"/>
      <c r="S15" s="18"/>
      <c r="T15" s="19"/>
      <c r="U15" s="20"/>
      <c r="V15" s="20"/>
      <c r="W15" s="20"/>
      <c r="X15" s="20"/>
      <c r="Y15" s="20"/>
      <c r="Z15" s="20"/>
      <c r="AA15" s="21"/>
      <c r="AB15" s="18"/>
      <c r="AC15" s="19"/>
      <c r="AD15" s="20"/>
      <c r="AE15" s="20"/>
      <c r="AF15" s="20"/>
      <c r="AG15" s="20"/>
      <c r="AH15" s="20"/>
      <c r="AI15" s="20"/>
      <c r="AJ15" s="21"/>
      <c r="AK15" s="18"/>
      <c r="AL15" s="19"/>
      <c r="AM15" s="20"/>
      <c r="AN15" s="20"/>
      <c r="AO15" s="20"/>
      <c r="AP15" s="20"/>
      <c r="AQ15" s="20"/>
      <c r="AR15" s="20"/>
      <c r="AS15" s="21"/>
      <c r="AT15" s="18"/>
      <c r="AU15" s="19"/>
      <c r="AV15" s="20"/>
      <c r="AW15" s="20"/>
      <c r="AX15" s="20"/>
      <c r="AY15" s="20"/>
      <c r="AZ15" s="20"/>
      <c r="BA15" s="20"/>
      <c r="BB15" s="21"/>
      <c r="BC15" s="18"/>
      <c r="BD15" s="19"/>
      <c r="BE15" s="20"/>
      <c r="BF15" s="20"/>
      <c r="BG15" s="20"/>
      <c r="BH15" s="20"/>
      <c r="BI15" s="20"/>
      <c r="BJ15" s="20"/>
      <c r="BK15" s="21"/>
      <c r="BL15" s="18"/>
      <c r="BM15" s="19"/>
      <c r="BN15" s="20"/>
      <c r="BO15" s="20"/>
      <c r="BP15" s="20"/>
      <c r="BQ15" s="20"/>
      <c r="BR15" s="20"/>
      <c r="BS15" s="20"/>
      <c r="BT15" s="21"/>
    </row>
    <row r="16" spans="1:72" ht="36" customHeight="1" thickBot="1" x14ac:dyDescent="0.25">
      <c r="A16" s="36" t="s">
        <v>0</v>
      </c>
      <c r="B16" s="23" t="s">
        <v>39</v>
      </c>
      <c r="C16" s="98" t="s">
        <v>48</v>
      </c>
      <c r="D16" s="98"/>
      <c r="E16" s="98"/>
      <c r="F16" s="98"/>
      <c r="G16" s="98"/>
      <c r="H16" s="98"/>
      <c r="I16" s="99"/>
      <c r="J16" s="36" t="s">
        <v>0</v>
      </c>
      <c r="K16" s="23" t="s">
        <v>39</v>
      </c>
      <c r="L16" s="98" t="s">
        <v>48</v>
      </c>
      <c r="M16" s="98"/>
      <c r="N16" s="98"/>
      <c r="O16" s="98"/>
      <c r="P16" s="98"/>
      <c r="Q16" s="98"/>
      <c r="R16" s="99"/>
      <c r="S16" s="36" t="s">
        <v>0</v>
      </c>
      <c r="T16" s="23" t="s">
        <v>39</v>
      </c>
      <c r="U16" s="98" t="s">
        <v>48</v>
      </c>
      <c r="V16" s="98"/>
      <c r="W16" s="98"/>
      <c r="X16" s="98"/>
      <c r="Y16" s="98"/>
      <c r="Z16" s="98"/>
      <c r="AA16" s="99"/>
      <c r="AB16" s="36" t="s">
        <v>0</v>
      </c>
      <c r="AC16" s="23" t="s">
        <v>39</v>
      </c>
      <c r="AD16" s="98" t="s">
        <v>48</v>
      </c>
      <c r="AE16" s="98"/>
      <c r="AF16" s="98"/>
      <c r="AG16" s="98"/>
      <c r="AH16" s="98"/>
      <c r="AI16" s="98"/>
      <c r="AJ16" s="99"/>
      <c r="AK16" s="36" t="s">
        <v>0</v>
      </c>
      <c r="AL16" s="23" t="s">
        <v>39</v>
      </c>
      <c r="AM16" s="98" t="s">
        <v>48</v>
      </c>
      <c r="AN16" s="98"/>
      <c r="AO16" s="98"/>
      <c r="AP16" s="98"/>
      <c r="AQ16" s="98"/>
      <c r="AR16" s="98"/>
      <c r="AS16" s="99"/>
      <c r="AT16" s="36" t="s">
        <v>0</v>
      </c>
      <c r="AU16" s="23" t="s">
        <v>39</v>
      </c>
      <c r="AV16" s="98" t="s">
        <v>48</v>
      </c>
      <c r="AW16" s="98"/>
      <c r="AX16" s="98"/>
      <c r="AY16" s="98"/>
      <c r="AZ16" s="98"/>
      <c r="BA16" s="98"/>
      <c r="BB16" s="99"/>
      <c r="BC16" s="36" t="s">
        <v>0</v>
      </c>
      <c r="BD16" s="23" t="s">
        <v>39</v>
      </c>
      <c r="BE16" s="98" t="s">
        <v>48</v>
      </c>
      <c r="BF16" s="98"/>
      <c r="BG16" s="98"/>
      <c r="BH16" s="98"/>
      <c r="BI16" s="98"/>
      <c r="BJ16" s="98"/>
      <c r="BK16" s="99"/>
      <c r="BL16" s="36" t="s">
        <v>0</v>
      </c>
      <c r="BM16" s="23" t="s">
        <v>39</v>
      </c>
      <c r="BN16" s="98" t="s">
        <v>48</v>
      </c>
      <c r="BO16" s="98"/>
      <c r="BP16" s="98"/>
      <c r="BQ16" s="98"/>
      <c r="BR16" s="98"/>
      <c r="BS16" s="98"/>
      <c r="BT16" s="99"/>
    </row>
    <row r="17" spans="1:72" s="3" customFormat="1" ht="36" customHeight="1" x14ac:dyDescent="0.2">
      <c r="A17" s="24">
        <v>1</v>
      </c>
      <c r="B17" s="25" t="s">
        <v>49</v>
      </c>
      <c r="C17" s="26">
        <v>2</v>
      </c>
      <c r="D17" s="26">
        <v>1</v>
      </c>
      <c r="E17" s="26">
        <v>3</v>
      </c>
      <c r="F17" s="26">
        <v>2</v>
      </c>
      <c r="G17" s="26">
        <v>1</v>
      </c>
      <c r="H17" s="38">
        <v>1</v>
      </c>
      <c r="I17" s="73">
        <f t="shared" ref="I17:I31" si="56">+AVERAGE(C17:H17)</f>
        <v>1.6666666666666667</v>
      </c>
      <c r="J17" s="24">
        <v>1</v>
      </c>
      <c r="K17" s="25" t="s">
        <v>49</v>
      </c>
      <c r="L17" s="26">
        <v>2</v>
      </c>
      <c r="M17" s="26">
        <v>1</v>
      </c>
      <c r="N17" s="26">
        <v>3</v>
      </c>
      <c r="O17" s="26">
        <v>2</v>
      </c>
      <c r="P17" s="26">
        <v>1</v>
      </c>
      <c r="Q17" s="38">
        <v>1</v>
      </c>
      <c r="R17" s="40">
        <f t="shared" ref="R17:R31" si="57">+AVERAGE(L17:Q17)</f>
        <v>1.6666666666666667</v>
      </c>
      <c r="S17" s="24">
        <v>1</v>
      </c>
      <c r="T17" s="25" t="s">
        <v>49</v>
      </c>
      <c r="U17" s="26">
        <v>2</v>
      </c>
      <c r="V17" s="26">
        <v>1</v>
      </c>
      <c r="W17" s="26">
        <v>3</v>
      </c>
      <c r="X17" s="26">
        <v>2</v>
      </c>
      <c r="Y17" s="26">
        <v>1</v>
      </c>
      <c r="Z17" s="38">
        <v>1</v>
      </c>
      <c r="AA17" s="40">
        <f t="shared" ref="AA17:AA31" si="58">+AVERAGE(U17:Z17)</f>
        <v>1.6666666666666667</v>
      </c>
      <c r="AB17" s="24">
        <v>1</v>
      </c>
      <c r="AC17" s="25" t="s">
        <v>49</v>
      </c>
      <c r="AD17" s="26">
        <v>2</v>
      </c>
      <c r="AE17" s="26">
        <v>1</v>
      </c>
      <c r="AF17" s="26">
        <v>3</v>
      </c>
      <c r="AG17" s="26">
        <v>2</v>
      </c>
      <c r="AH17" s="26">
        <v>1</v>
      </c>
      <c r="AI17" s="38">
        <v>1</v>
      </c>
      <c r="AJ17" s="40">
        <f t="shared" ref="AJ17:AJ31" si="59">+AVERAGE(AD17:AI17)</f>
        <v>1.6666666666666667</v>
      </c>
      <c r="AK17" s="24">
        <v>1</v>
      </c>
      <c r="AL17" s="25" t="s">
        <v>49</v>
      </c>
      <c r="AM17" s="26">
        <v>2</v>
      </c>
      <c r="AN17" s="26">
        <v>1</v>
      </c>
      <c r="AO17" s="26">
        <v>3</v>
      </c>
      <c r="AP17" s="26">
        <v>2</v>
      </c>
      <c r="AQ17" s="26">
        <v>1</v>
      </c>
      <c r="AR17" s="38">
        <v>1</v>
      </c>
      <c r="AS17" s="40">
        <f t="shared" ref="AS17:AS31" si="60">+AVERAGE(AM17:AR17)</f>
        <v>1.6666666666666667</v>
      </c>
      <c r="AT17" s="24">
        <v>1</v>
      </c>
      <c r="AU17" s="25" t="s">
        <v>49</v>
      </c>
      <c r="AV17" s="26">
        <v>2</v>
      </c>
      <c r="AW17" s="26">
        <v>1</v>
      </c>
      <c r="AX17" s="26">
        <v>3</v>
      </c>
      <c r="AY17" s="26">
        <v>2</v>
      </c>
      <c r="AZ17" s="26">
        <v>1</v>
      </c>
      <c r="BA17" s="38">
        <v>1</v>
      </c>
      <c r="BB17" s="40">
        <f t="shared" ref="BB17:BB31" si="61">+AVERAGE(AV17:BA17)</f>
        <v>1.6666666666666667</v>
      </c>
      <c r="BC17" s="24">
        <v>1</v>
      </c>
      <c r="BD17" s="25" t="s">
        <v>49</v>
      </c>
      <c r="BE17" s="26">
        <v>2</v>
      </c>
      <c r="BF17" s="26">
        <v>1</v>
      </c>
      <c r="BG17" s="26">
        <v>3</v>
      </c>
      <c r="BH17" s="26">
        <v>2</v>
      </c>
      <c r="BI17" s="26">
        <v>1</v>
      </c>
      <c r="BJ17" s="38">
        <v>1</v>
      </c>
      <c r="BK17" s="40">
        <f t="shared" ref="BK17:BK31" si="62">+AVERAGE(BE17:BJ17)</f>
        <v>1.6666666666666667</v>
      </c>
      <c r="BL17" s="24">
        <v>1</v>
      </c>
      <c r="BM17" s="25" t="s">
        <v>49</v>
      </c>
      <c r="BN17" s="26">
        <v>2</v>
      </c>
      <c r="BO17" s="26">
        <v>1</v>
      </c>
      <c r="BP17" s="26">
        <v>3</v>
      </c>
      <c r="BQ17" s="26">
        <v>2</v>
      </c>
      <c r="BR17" s="26">
        <v>1</v>
      </c>
      <c r="BS17" s="38">
        <v>1</v>
      </c>
      <c r="BT17" s="40">
        <f t="shared" ref="BT17:BT31" si="63">+AVERAGE(BN17:BS17)</f>
        <v>1.6666666666666667</v>
      </c>
    </row>
    <row r="18" spans="1:72" s="3" customFormat="1" ht="36" customHeight="1" x14ac:dyDescent="0.2">
      <c r="A18" s="24">
        <v>2</v>
      </c>
      <c r="B18" s="25" t="s">
        <v>50</v>
      </c>
      <c r="C18" s="26">
        <v>1</v>
      </c>
      <c r="D18" s="26">
        <v>1</v>
      </c>
      <c r="E18" s="26">
        <v>1</v>
      </c>
      <c r="F18" s="26">
        <v>1</v>
      </c>
      <c r="G18" s="26">
        <v>1</v>
      </c>
      <c r="H18" s="38">
        <v>1</v>
      </c>
      <c r="I18" s="74">
        <f t="shared" si="56"/>
        <v>1</v>
      </c>
      <c r="J18" s="24">
        <v>2</v>
      </c>
      <c r="K18" s="25" t="s">
        <v>50</v>
      </c>
      <c r="L18" s="26">
        <v>1</v>
      </c>
      <c r="M18" s="26">
        <v>1</v>
      </c>
      <c r="N18" s="26">
        <v>1</v>
      </c>
      <c r="O18" s="26">
        <v>1</v>
      </c>
      <c r="P18" s="26">
        <v>1</v>
      </c>
      <c r="Q18" s="38">
        <v>1</v>
      </c>
      <c r="R18" s="41">
        <f t="shared" si="57"/>
        <v>1</v>
      </c>
      <c r="S18" s="24">
        <v>2</v>
      </c>
      <c r="T18" s="25" t="s">
        <v>50</v>
      </c>
      <c r="U18" s="26">
        <v>1</v>
      </c>
      <c r="V18" s="26">
        <v>1</v>
      </c>
      <c r="W18" s="26">
        <v>1</v>
      </c>
      <c r="X18" s="26">
        <v>1</v>
      </c>
      <c r="Y18" s="26">
        <v>1</v>
      </c>
      <c r="Z18" s="38">
        <v>1</v>
      </c>
      <c r="AA18" s="41">
        <f t="shared" si="58"/>
        <v>1</v>
      </c>
      <c r="AB18" s="24">
        <v>2</v>
      </c>
      <c r="AC18" s="25" t="s">
        <v>50</v>
      </c>
      <c r="AD18" s="26">
        <v>1</v>
      </c>
      <c r="AE18" s="26">
        <v>1</v>
      </c>
      <c r="AF18" s="26">
        <v>1</v>
      </c>
      <c r="AG18" s="26">
        <v>1</v>
      </c>
      <c r="AH18" s="26">
        <v>1</v>
      </c>
      <c r="AI18" s="38">
        <v>1</v>
      </c>
      <c r="AJ18" s="41">
        <f t="shared" si="59"/>
        <v>1</v>
      </c>
      <c r="AK18" s="24">
        <v>2</v>
      </c>
      <c r="AL18" s="25" t="s">
        <v>50</v>
      </c>
      <c r="AM18" s="26">
        <v>1</v>
      </c>
      <c r="AN18" s="26">
        <v>1</v>
      </c>
      <c r="AO18" s="26">
        <v>1</v>
      </c>
      <c r="AP18" s="26">
        <v>1</v>
      </c>
      <c r="AQ18" s="26">
        <v>1</v>
      </c>
      <c r="AR18" s="38">
        <v>1</v>
      </c>
      <c r="AS18" s="41">
        <f t="shared" si="60"/>
        <v>1</v>
      </c>
      <c r="AT18" s="24">
        <v>2</v>
      </c>
      <c r="AU18" s="25" t="s">
        <v>50</v>
      </c>
      <c r="AV18" s="26">
        <v>1</v>
      </c>
      <c r="AW18" s="26">
        <v>1</v>
      </c>
      <c r="AX18" s="26">
        <v>1</v>
      </c>
      <c r="AY18" s="26">
        <v>1</v>
      </c>
      <c r="AZ18" s="26">
        <v>1</v>
      </c>
      <c r="BA18" s="38">
        <v>1</v>
      </c>
      <c r="BB18" s="41">
        <f t="shared" si="61"/>
        <v>1</v>
      </c>
      <c r="BC18" s="24">
        <v>2</v>
      </c>
      <c r="BD18" s="25" t="s">
        <v>50</v>
      </c>
      <c r="BE18" s="26">
        <v>1</v>
      </c>
      <c r="BF18" s="26">
        <v>1</v>
      </c>
      <c r="BG18" s="26">
        <v>1</v>
      </c>
      <c r="BH18" s="26">
        <v>1</v>
      </c>
      <c r="BI18" s="26">
        <v>1</v>
      </c>
      <c r="BJ18" s="38">
        <v>1</v>
      </c>
      <c r="BK18" s="41">
        <f t="shared" si="62"/>
        <v>1</v>
      </c>
      <c r="BL18" s="24">
        <v>2</v>
      </c>
      <c r="BM18" s="25" t="s">
        <v>50</v>
      </c>
      <c r="BN18" s="26">
        <v>1</v>
      </c>
      <c r="BO18" s="26">
        <v>1</v>
      </c>
      <c r="BP18" s="26">
        <v>1</v>
      </c>
      <c r="BQ18" s="26">
        <v>1</v>
      </c>
      <c r="BR18" s="26">
        <v>1</v>
      </c>
      <c r="BS18" s="38">
        <v>1</v>
      </c>
      <c r="BT18" s="41">
        <f t="shared" si="63"/>
        <v>1</v>
      </c>
    </row>
    <row r="19" spans="1:72" s="3" customFormat="1" ht="36" customHeight="1" x14ac:dyDescent="0.2">
      <c r="A19" s="24">
        <v>3</v>
      </c>
      <c r="B19" s="25" t="s">
        <v>51</v>
      </c>
      <c r="C19" s="26">
        <v>2</v>
      </c>
      <c r="D19" s="26">
        <v>1</v>
      </c>
      <c r="E19" s="26">
        <v>2</v>
      </c>
      <c r="F19" s="26">
        <v>2</v>
      </c>
      <c r="G19" s="26">
        <v>1</v>
      </c>
      <c r="H19" s="38">
        <v>1</v>
      </c>
      <c r="I19" s="74">
        <f t="shared" si="56"/>
        <v>1.5</v>
      </c>
      <c r="J19" s="24">
        <v>3</v>
      </c>
      <c r="K19" s="25" t="s">
        <v>51</v>
      </c>
      <c r="L19" s="26">
        <v>2</v>
      </c>
      <c r="M19" s="26">
        <v>1</v>
      </c>
      <c r="N19" s="26">
        <v>2</v>
      </c>
      <c r="O19" s="26">
        <v>2</v>
      </c>
      <c r="P19" s="26">
        <v>1</v>
      </c>
      <c r="Q19" s="38">
        <v>1</v>
      </c>
      <c r="R19" s="41">
        <f t="shared" si="57"/>
        <v>1.5</v>
      </c>
      <c r="S19" s="24">
        <v>3</v>
      </c>
      <c r="T19" s="25" t="s">
        <v>51</v>
      </c>
      <c r="U19" s="26">
        <v>2</v>
      </c>
      <c r="V19" s="26">
        <v>1</v>
      </c>
      <c r="W19" s="26">
        <v>2</v>
      </c>
      <c r="X19" s="26">
        <v>2</v>
      </c>
      <c r="Y19" s="26">
        <v>1</v>
      </c>
      <c r="Z19" s="38">
        <v>1</v>
      </c>
      <c r="AA19" s="41">
        <f t="shared" si="58"/>
        <v>1.5</v>
      </c>
      <c r="AB19" s="24">
        <v>3</v>
      </c>
      <c r="AC19" s="25" t="s">
        <v>51</v>
      </c>
      <c r="AD19" s="26">
        <v>2</v>
      </c>
      <c r="AE19" s="26">
        <v>1</v>
      </c>
      <c r="AF19" s="26">
        <v>2</v>
      </c>
      <c r="AG19" s="26">
        <v>2</v>
      </c>
      <c r="AH19" s="26">
        <v>1</v>
      </c>
      <c r="AI19" s="38">
        <v>1</v>
      </c>
      <c r="AJ19" s="41">
        <f t="shared" si="59"/>
        <v>1.5</v>
      </c>
      <c r="AK19" s="24">
        <v>3</v>
      </c>
      <c r="AL19" s="25" t="s">
        <v>51</v>
      </c>
      <c r="AM19" s="26">
        <v>2</v>
      </c>
      <c r="AN19" s="26">
        <v>1</v>
      </c>
      <c r="AO19" s="26">
        <v>2</v>
      </c>
      <c r="AP19" s="26">
        <v>2</v>
      </c>
      <c r="AQ19" s="26">
        <v>1</v>
      </c>
      <c r="AR19" s="38">
        <v>1</v>
      </c>
      <c r="AS19" s="41">
        <f t="shared" si="60"/>
        <v>1.5</v>
      </c>
      <c r="AT19" s="24">
        <v>3</v>
      </c>
      <c r="AU19" s="25" t="s">
        <v>51</v>
      </c>
      <c r="AV19" s="26">
        <v>2</v>
      </c>
      <c r="AW19" s="26">
        <v>1</v>
      </c>
      <c r="AX19" s="26">
        <v>2</v>
      </c>
      <c r="AY19" s="26">
        <v>2</v>
      </c>
      <c r="AZ19" s="26">
        <v>1</v>
      </c>
      <c r="BA19" s="38">
        <v>1</v>
      </c>
      <c r="BB19" s="41">
        <f t="shared" si="61"/>
        <v>1.5</v>
      </c>
      <c r="BC19" s="24">
        <v>3</v>
      </c>
      <c r="BD19" s="25" t="s">
        <v>51</v>
      </c>
      <c r="BE19" s="26">
        <v>2</v>
      </c>
      <c r="BF19" s="26">
        <v>1</v>
      </c>
      <c r="BG19" s="26">
        <v>2</v>
      </c>
      <c r="BH19" s="26">
        <v>2</v>
      </c>
      <c r="BI19" s="26">
        <v>1</v>
      </c>
      <c r="BJ19" s="38">
        <v>1</v>
      </c>
      <c r="BK19" s="41">
        <f t="shared" si="62"/>
        <v>1.5</v>
      </c>
      <c r="BL19" s="24">
        <v>3</v>
      </c>
      <c r="BM19" s="25" t="s">
        <v>51</v>
      </c>
      <c r="BN19" s="26">
        <v>2</v>
      </c>
      <c r="BO19" s="26">
        <v>1</v>
      </c>
      <c r="BP19" s="26">
        <v>2</v>
      </c>
      <c r="BQ19" s="26">
        <v>2</v>
      </c>
      <c r="BR19" s="26">
        <v>1</v>
      </c>
      <c r="BS19" s="38">
        <v>1</v>
      </c>
      <c r="BT19" s="41">
        <f t="shared" si="63"/>
        <v>1.5</v>
      </c>
    </row>
    <row r="20" spans="1:72" s="3" customFormat="1" ht="36" customHeight="1" x14ac:dyDescent="0.2">
      <c r="A20" s="24">
        <v>4</v>
      </c>
      <c r="B20" s="25" t="s">
        <v>52</v>
      </c>
      <c r="C20" s="26">
        <v>1</v>
      </c>
      <c r="D20" s="26">
        <v>1</v>
      </c>
      <c r="E20" s="26">
        <v>1</v>
      </c>
      <c r="F20" s="26">
        <v>1</v>
      </c>
      <c r="G20" s="26">
        <v>3</v>
      </c>
      <c r="H20" s="38">
        <v>1</v>
      </c>
      <c r="I20" s="74">
        <f t="shared" si="56"/>
        <v>1.3333333333333333</v>
      </c>
      <c r="J20" s="24">
        <v>4</v>
      </c>
      <c r="K20" s="25" t="s">
        <v>52</v>
      </c>
      <c r="L20" s="26">
        <v>1</v>
      </c>
      <c r="M20" s="26">
        <v>1</v>
      </c>
      <c r="N20" s="26">
        <v>1</v>
      </c>
      <c r="O20" s="26">
        <v>1</v>
      </c>
      <c r="P20" s="26">
        <v>3</v>
      </c>
      <c r="Q20" s="38">
        <v>1</v>
      </c>
      <c r="R20" s="41">
        <f t="shared" si="57"/>
        <v>1.3333333333333333</v>
      </c>
      <c r="S20" s="24">
        <v>4</v>
      </c>
      <c r="T20" s="25" t="s">
        <v>52</v>
      </c>
      <c r="U20" s="26">
        <v>1</v>
      </c>
      <c r="V20" s="26">
        <v>1</v>
      </c>
      <c r="W20" s="26">
        <v>1</v>
      </c>
      <c r="X20" s="26">
        <v>1</v>
      </c>
      <c r="Y20" s="26">
        <v>3</v>
      </c>
      <c r="Z20" s="38">
        <v>1</v>
      </c>
      <c r="AA20" s="41">
        <f t="shared" si="58"/>
        <v>1.3333333333333333</v>
      </c>
      <c r="AB20" s="24">
        <v>4</v>
      </c>
      <c r="AC20" s="25" t="s">
        <v>52</v>
      </c>
      <c r="AD20" s="26">
        <v>1</v>
      </c>
      <c r="AE20" s="26">
        <v>1</v>
      </c>
      <c r="AF20" s="26">
        <v>1</v>
      </c>
      <c r="AG20" s="26">
        <v>1</v>
      </c>
      <c r="AH20" s="26">
        <v>3</v>
      </c>
      <c r="AI20" s="38">
        <v>1</v>
      </c>
      <c r="AJ20" s="41">
        <f t="shared" si="59"/>
        <v>1.3333333333333333</v>
      </c>
      <c r="AK20" s="24">
        <v>4</v>
      </c>
      <c r="AL20" s="25" t="s">
        <v>52</v>
      </c>
      <c r="AM20" s="26">
        <v>1</v>
      </c>
      <c r="AN20" s="26">
        <v>1</v>
      </c>
      <c r="AO20" s="26">
        <v>1</v>
      </c>
      <c r="AP20" s="26">
        <v>1</v>
      </c>
      <c r="AQ20" s="26">
        <v>3</v>
      </c>
      <c r="AR20" s="38">
        <v>1</v>
      </c>
      <c r="AS20" s="41">
        <f t="shared" si="60"/>
        <v>1.3333333333333333</v>
      </c>
      <c r="AT20" s="24">
        <v>4</v>
      </c>
      <c r="AU20" s="25" t="s">
        <v>52</v>
      </c>
      <c r="AV20" s="26">
        <v>1</v>
      </c>
      <c r="AW20" s="26">
        <v>1</v>
      </c>
      <c r="AX20" s="26">
        <v>1</v>
      </c>
      <c r="AY20" s="26">
        <v>1</v>
      </c>
      <c r="AZ20" s="26">
        <v>3</v>
      </c>
      <c r="BA20" s="38">
        <v>1</v>
      </c>
      <c r="BB20" s="41">
        <f t="shared" si="61"/>
        <v>1.3333333333333333</v>
      </c>
      <c r="BC20" s="24">
        <v>4</v>
      </c>
      <c r="BD20" s="25" t="s">
        <v>52</v>
      </c>
      <c r="BE20" s="26">
        <v>1</v>
      </c>
      <c r="BF20" s="26">
        <v>1</v>
      </c>
      <c r="BG20" s="26">
        <v>1</v>
      </c>
      <c r="BH20" s="26">
        <v>1</v>
      </c>
      <c r="BI20" s="26">
        <v>3</v>
      </c>
      <c r="BJ20" s="38">
        <v>1</v>
      </c>
      <c r="BK20" s="41">
        <f t="shared" si="62"/>
        <v>1.3333333333333333</v>
      </c>
      <c r="BL20" s="24">
        <v>4</v>
      </c>
      <c r="BM20" s="25" t="s">
        <v>52</v>
      </c>
      <c r="BN20" s="26">
        <v>1</v>
      </c>
      <c r="BO20" s="26">
        <v>1</v>
      </c>
      <c r="BP20" s="26">
        <v>1</v>
      </c>
      <c r="BQ20" s="26">
        <v>1</v>
      </c>
      <c r="BR20" s="26">
        <v>3</v>
      </c>
      <c r="BS20" s="38">
        <v>1</v>
      </c>
      <c r="BT20" s="41">
        <f t="shared" si="63"/>
        <v>1.3333333333333333</v>
      </c>
    </row>
    <row r="21" spans="1:72" s="3" customFormat="1" ht="36" customHeight="1" x14ac:dyDescent="0.2">
      <c r="A21" s="24">
        <v>5</v>
      </c>
      <c r="B21" s="25" t="s">
        <v>53</v>
      </c>
      <c r="C21" s="26">
        <v>1</v>
      </c>
      <c r="D21" s="26">
        <v>1</v>
      </c>
      <c r="E21" s="26">
        <v>3</v>
      </c>
      <c r="F21" s="26">
        <v>1</v>
      </c>
      <c r="G21" s="26">
        <v>1</v>
      </c>
      <c r="H21" s="38">
        <v>1</v>
      </c>
      <c r="I21" s="74">
        <f t="shared" si="56"/>
        <v>1.3333333333333333</v>
      </c>
      <c r="J21" s="24">
        <v>5</v>
      </c>
      <c r="K21" s="25" t="s">
        <v>53</v>
      </c>
      <c r="L21" s="26">
        <v>1</v>
      </c>
      <c r="M21" s="26">
        <v>1</v>
      </c>
      <c r="N21" s="26">
        <v>3</v>
      </c>
      <c r="O21" s="26">
        <v>1</v>
      </c>
      <c r="P21" s="26">
        <v>1</v>
      </c>
      <c r="Q21" s="38">
        <v>1</v>
      </c>
      <c r="R21" s="41">
        <f t="shared" si="57"/>
        <v>1.3333333333333333</v>
      </c>
      <c r="S21" s="24">
        <v>5</v>
      </c>
      <c r="T21" s="25" t="s">
        <v>53</v>
      </c>
      <c r="U21" s="26">
        <v>1</v>
      </c>
      <c r="V21" s="26">
        <v>1</v>
      </c>
      <c r="W21" s="26">
        <v>3</v>
      </c>
      <c r="X21" s="26">
        <v>1</v>
      </c>
      <c r="Y21" s="26">
        <v>1</v>
      </c>
      <c r="Z21" s="38">
        <v>1</v>
      </c>
      <c r="AA21" s="41">
        <f t="shared" si="58"/>
        <v>1.3333333333333333</v>
      </c>
      <c r="AB21" s="24">
        <v>5</v>
      </c>
      <c r="AC21" s="25" t="s">
        <v>53</v>
      </c>
      <c r="AD21" s="26">
        <v>1</v>
      </c>
      <c r="AE21" s="26">
        <v>1</v>
      </c>
      <c r="AF21" s="26">
        <v>3</v>
      </c>
      <c r="AG21" s="26">
        <v>1</v>
      </c>
      <c r="AH21" s="26">
        <v>1</v>
      </c>
      <c r="AI21" s="38">
        <v>1</v>
      </c>
      <c r="AJ21" s="41">
        <f t="shared" si="59"/>
        <v>1.3333333333333333</v>
      </c>
      <c r="AK21" s="24">
        <v>5</v>
      </c>
      <c r="AL21" s="25" t="s">
        <v>53</v>
      </c>
      <c r="AM21" s="26">
        <v>1</v>
      </c>
      <c r="AN21" s="26">
        <v>1</v>
      </c>
      <c r="AO21" s="26">
        <v>3</v>
      </c>
      <c r="AP21" s="26">
        <v>1</v>
      </c>
      <c r="AQ21" s="26">
        <v>1</v>
      </c>
      <c r="AR21" s="38">
        <v>1</v>
      </c>
      <c r="AS21" s="41">
        <f t="shared" si="60"/>
        <v>1.3333333333333333</v>
      </c>
      <c r="AT21" s="24">
        <v>5</v>
      </c>
      <c r="AU21" s="25" t="s">
        <v>53</v>
      </c>
      <c r="AV21" s="26">
        <v>1</v>
      </c>
      <c r="AW21" s="26">
        <v>1</v>
      </c>
      <c r="AX21" s="26">
        <v>3</v>
      </c>
      <c r="AY21" s="26">
        <v>1</v>
      </c>
      <c r="AZ21" s="26">
        <v>1</v>
      </c>
      <c r="BA21" s="38">
        <v>1</v>
      </c>
      <c r="BB21" s="41">
        <f t="shared" si="61"/>
        <v>1.3333333333333333</v>
      </c>
      <c r="BC21" s="24">
        <v>5</v>
      </c>
      <c r="BD21" s="25" t="s">
        <v>53</v>
      </c>
      <c r="BE21" s="26">
        <v>1</v>
      </c>
      <c r="BF21" s="26">
        <v>1</v>
      </c>
      <c r="BG21" s="26">
        <v>3</v>
      </c>
      <c r="BH21" s="26">
        <v>1</v>
      </c>
      <c r="BI21" s="26">
        <v>1</v>
      </c>
      <c r="BJ21" s="38">
        <v>1</v>
      </c>
      <c r="BK21" s="41">
        <f t="shared" si="62"/>
        <v>1.3333333333333333</v>
      </c>
      <c r="BL21" s="24">
        <v>5</v>
      </c>
      <c r="BM21" s="25" t="s">
        <v>53</v>
      </c>
      <c r="BN21" s="26">
        <v>1</v>
      </c>
      <c r="BO21" s="26">
        <v>1</v>
      </c>
      <c r="BP21" s="26">
        <v>3</v>
      </c>
      <c r="BQ21" s="26">
        <v>1</v>
      </c>
      <c r="BR21" s="26">
        <v>1</v>
      </c>
      <c r="BS21" s="38">
        <v>1</v>
      </c>
      <c r="BT21" s="41">
        <f t="shared" si="63"/>
        <v>1.3333333333333333</v>
      </c>
    </row>
    <row r="22" spans="1:72" s="3" customFormat="1" ht="36" customHeight="1" x14ac:dyDescent="0.2">
      <c r="A22" s="24">
        <v>6</v>
      </c>
      <c r="B22" s="25" t="s">
        <v>54</v>
      </c>
      <c r="C22" s="26">
        <v>1</v>
      </c>
      <c r="D22" s="26">
        <v>2</v>
      </c>
      <c r="E22" s="26">
        <v>1</v>
      </c>
      <c r="F22" s="26">
        <v>3</v>
      </c>
      <c r="G22" s="26">
        <v>2</v>
      </c>
      <c r="H22" s="38">
        <v>2</v>
      </c>
      <c r="I22" s="74">
        <f t="shared" si="56"/>
        <v>1.8333333333333333</v>
      </c>
      <c r="J22" s="24">
        <v>6</v>
      </c>
      <c r="K22" s="25" t="s">
        <v>54</v>
      </c>
      <c r="L22" s="26">
        <v>1</v>
      </c>
      <c r="M22" s="26">
        <v>2</v>
      </c>
      <c r="N22" s="26">
        <v>1</v>
      </c>
      <c r="O22" s="26">
        <v>3</v>
      </c>
      <c r="P22" s="26">
        <v>2</v>
      </c>
      <c r="Q22" s="38">
        <v>2</v>
      </c>
      <c r="R22" s="41">
        <f t="shared" si="57"/>
        <v>1.8333333333333333</v>
      </c>
      <c r="S22" s="24">
        <v>6</v>
      </c>
      <c r="T22" s="25" t="s">
        <v>54</v>
      </c>
      <c r="U22" s="26">
        <v>1</v>
      </c>
      <c r="V22" s="26">
        <v>2</v>
      </c>
      <c r="W22" s="26">
        <v>1</v>
      </c>
      <c r="X22" s="26">
        <v>3</v>
      </c>
      <c r="Y22" s="26">
        <v>2</v>
      </c>
      <c r="Z22" s="38">
        <v>2</v>
      </c>
      <c r="AA22" s="41">
        <f t="shared" si="58"/>
        <v>1.8333333333333333</v>
      </c>
      <c r="AB22" s="24">
        <v>6</v>
      </c>
      <c r="AC22" s="25" t="s">
        <v>54</v>
      </c>
      <c r="AD22" s="26">
        <v>1</v>
      </c>
      <c r="AE22" s="26">
        <v>2</v>
      </c>
      <c r="AF22" s="26">
        <v>1</v>
      </c>
      <c r="AG22" s="26">
        <v>3</v>
      </c>
      <c r="AH22" s="26">
        <v>2</v>
      </c>
      <c r="AI22" s="38">
        <v>2</v>
      </c>
      <c r="AJ22" s="41">
        <f t="shared" si="59"/>
        <v>1.8333333333333333</v>
      </c>
      <c r="AK22" s="24">
        <v>6</v>
      </c>
      <c r="AL22" s="25" t="s">
        <v>54</v>
      </c>
      <c r="AM22" s="26">
        <v>1</v>
      </c>
      <c r="AN22" s="26">
        <v>2</v>
      </c>
      <c r="AO22" s="26">
        <v>1</v>
      </c>
      <c r="AP22" s="26">
        <v>3</v>
      </c>
      <c r="AQ22" s="26">
        <v>2</v>
      </c>
      <c r="AR22" s="38">
        <v>2</v>
      </c>
      <c r="AS22" s="41">
        <f t="shared" si="60"/>
        <v>1.8333333333333333</v>
      </c>
      <c r="AT22" s="24">
        <v>6</v>
      </c>
      <c r="AU22" s="25" t="s">
        <v>54</v>
      </c>
      <c r="AV22" s="26">
        <v>1</v>
      </c>
      <c r="AW22" s="26">
        <v>2</v>
      </c>
      <c r="AX22" s="26">
        <v>1</v>
      </c>
      <c r="AY22" s="26">
        <v>3</v>
      </c>
      <c r="AZ22" s="26">
        <v>2</v>
      </c>
      <c r="BA22" s="38">
        <v>2</v>
      </c>
      <c r="BB22" s="41">
        <f t="shared" si="61"/>
        <v>1.8333333333333333</v>
      </c>
      <c r="BC22" s="24">
        <v>6</v>
      </c>
      <c r="BD22" s="25" t="s">
        <v>54</v>
      </c>
      <c r="BE22" s="26">
        <v>1</v>
      </c>
      <c r="BF22" s="26">
        <v>2</v>
      </c>
      <c r="BG22" s="26">
        <v>1</v>
      </c>
      <c r="BH22" s="26">
        <v>3</v>
      </c>
      <c r="BI22" s="26">
        <v>2</v>
      </c>
      <c r="BJ22" s="38">
        <v>2</v>
      </c>
      <c r="BK22" s="41">
        <f t="shared" si="62"/>
        <v>1.8333333333333333</v>
      </c>
      <c r="BL22" s="24">
        <v>6</v>
      </c>
      <c r="BM22" s="25" t="s">
        <v>54</v>
      </c>
      <c r="BN22" s="26">
        <v>1</v>
      </c>
      <c r="BO22" s="26">
        <v>2</v>
      </c>
      <c r="BP22" s="26">
        <v>1</v>
      </c>
      <c r="BQ22" s="26">
        <v>3</v>
      </c>
      <c r="BR22" s="26">
        <v>2</v>
      </c>
      <c r="BS22" s="38">
        <v>2</v>
      </c>
      <c r="BT22" s="41">
        <f t="shared" si="63"/>
        <v>1.8333333333333333</v>
      </c>
    </row>
    <row r="23" spans="1:72" s="3" customFormat="1" ht="36" customHeight="1" x14ac:dyDescent="0.2">
      <c r="A23" s="24">
        <v>7</v>
      </c>
      <c r="B23" s="25" t="s">
        <v>55</v>
      </c>
      <c r="C23" s="26">
        <v>1</v>
      </c>
      <c r="D23" s="26">
        <v>1</v>
      </c>
      <c r="E23" s="26">
        <v>1</v>
      </c>
      <c r="F23" s="26">
        <v>1</v>
      </c>
      <c r="G23" s="26">
        <v>1</v>
      </c>
      <c r="H23" s="38">
        <v>1</v>
      </c>
      <c r="I23" s="74">
        <f t="shared" si="56"/>
        <v>1</v>
      </c>
      <c r="J23" s="24">
        <v>7</v>
      </c>
      <c r="K23" s="25" t="s">
        <v>55</v>
      </c>
      <c r="L23" s="26">
        <v>1</v>
      </c>
      <c r="M23" s="26">
        <v>1</v>
      </c>
      <c r="N23" s="26">
        <v>1</v>
      </c>
      <c r="O23" s="26">
        <v>1</v>
      </c>
      <c r="P23" s="26">
        <v>1</v>
      </c>
      <c r="Q23" s="38">
        <v>1</v>
      </c>
      <c r="R23" s="41">
        <f t="shared" si="57"/>
        <v>1</v>
      </c>
      <c r="S23" s="24">
        <v>7</v>
      </c>
      <c r="T23" s="25" t="s">
        <v>55</v>
      </c>
      <c r="U23" s="26">
        <v>1</v>
      </c>
      <c r="V23" s="26">
        <v>1</v>
      </c>
      <c r="W23" s="26">
        <v>1</v>
      </c>
      <c r="X23" s="26">
        <v>1</v>
      </c>
      <c r="Y23" s="26">
        <v>1</v>
      </c>
      <c r="Z23" s="38">
        <v>1</v>
      </c>
      <c r="AA23" s="41">
        <f t="shared" si="58"/>
        <v>1</v>
      </c>
      <c r="AB23" s="24">
        <v>7</v>
      </c>
      <c r="AC23" s="25" t="s">
        <v>55</v>
      </c>
      <c r="AD23" s="26">
        <v>1</v>
      </c>
      <c r="AE23" s="26">
        <v>1</v>
      </c>
      <c r="AF23" s="26">
        <v>1</v>
      </c>
      <c r="AG23" s="26">
        <v>1</v>
      </c>
      <c r="AH23" s="26">
        <v>1</v>
      </c>
      <c r="AI23" s="38">
        <v>1</v>
      </c>
      <c r="AJ23" s="41">
        <f t="shared" si="59"/>
        <v>1</v>
      </c>
      <c r="AK23" s="24">
        <v>7</v>
      </c>
      <c r="AL23" s="25" t="s">
        <v>55</v>
      </c>
      <c r="AM23" s="26">
        <v>1</v>
      </c>
      <c r="AN23" s="26">
        <v>1</v>
      </c>
      <c r="AO23" s="26">
        <v>1</v>
      </c>
      <c r="AP23" s="26">
        <v>1</v>
      </c>
      <c r="AQ23" s="26">
        <v>1</v>
      </c>
      <c r="AR23" s="38">
        <v>1</v>
      </c>
      <c r="AS23" s="41">
        <f t="shared" si="60"/>
        <v>1</v>
      </c>
      <c r="AT23" s="24">
        <v>7</v>
      </c>
      <c r="AU23" s="25" t="s">
        <v>55</v>
      </c>
      <c r="AV23" s="26">
        <v>1</v>
      </c>
      <c r="AW23" s="26">
        <v>1</v>
      </c>
      <c r="AX23" s="26">
        <v>1</v>
      </c>
      <c r="AY23" s="26">
        <v>1</v>
      </c>
      <c r="AZ23" s="26">
        <v>1</v>
      </c>
      <c r="BA23" s="38">
        <v>1</v>
      </c>
      <c r="BB23" s="41">
        <f t="shared" si="61"/>
        <v>1</v>
      </c>
      <c r="BC23" s="24">
        <v>7</v>
      </c>
      <c r="BD23" s="25" t="s">
        <v>55</v>
      </c>
      <c r="BE23" s="26">
        <v>1</v>
      </c>
      <c r="BF23" s="26">
        <v>1</v>
      </c>
      <c r="BG23" s="26">
        <v>1</v>
      </c>
      <c r="BH23" s="26">
        <v>1</v>
      </c>
      <c r="BI23" s="26">
        <v>1</v>
      </c>
      <c r="BJ23" s="38">
        <v>1</v>
      </c>
      <c r="BK23" s="41">
        <f t="shared" si="62"/>
        <v>1</v>
      </c>
      <c r="BL23" s="24">
        <v>7</v>
      </c>
      <c r="BM23" s="25" t="s">
        <v>55</v>
      </c>
      <c r="BN23" s="26">
        <v>1</v>
      </c>
      <c r="BO23" s="26">
        <v>1</v>
      </c>
      <c r="BP23" s="26">
        <v>1</v>
      </c>
      <c r="BQ23" s="26">
        <v>1</v>
      </c>
      <c r="BR23" s="26">
        <v>1</v>
      </c>
      <c r="BS23" s="38">
        <v>1</v>
      </c>
      <c r="BT23" s="41">
        <f t="shared" si="63"/>
        <v>1</v>
      </c>
    </row>
    <row r="24" spans="1:72" s="3" customFormat="1" ht="36" customHeight="1" x14ac:dyDescent="0.2">
      <c r="A24" s="24">
        <v>8</v>
      </c>
      <c r="B24" s="25" t="s">
        <v>56</v>
      </c>
      <c r="C24" s="26">
        <v>1</v>
      </c>
      <c r="D24" s="26">
        <v>1</v>
      </c>
      <c r="E24" s="26">
        <v>1</v>
      </c>
      <c r="F24" s="26">
        <v>1</v>
      </c>
      <c r="G24" s="26">
        <v>1</v>
      </c>
      <c r="H24" s="38">
        <v>1</v>
      </c>
      <c r="I24" s="74">
        <f t="shared" si="56"/>
        <v>1</v>
      </c>
      <c r="J24" s="24">
        <v>8</v>
      </c>
      <c r="K24" s="25" t="s">
        <v>56</v>
      </c>
      <c r="L24" s="26">
        <v>1</v>
      </c>
      <c r="M24" s="26">
        <v>1</v>
      </c>
      <c r="N24" s="26">
        <v>1</v>
      </c>
      <c r="O24" s="26">
        <v>1</v>
      </c>
      <c r="P24" s="26">
        <v>1</v>
      </c>
      <c r="Q24" s="38">
        <v>1</v>
      </c>
      <c r="R24" s="41">
        <f t="shared" si="57"/>
        <v>1</v>
      </c>
      <c r="S24" s="24">
        <v>8</v>
      </c>
      <c r="T24" s="25" t="s">
        <v>56</v>
      </c>
      <c r="U24" s="26">
        <v>1</v>
      </c>
      <c r="V24" s="26">
        <v>1</v>
      </c>
      <c r="W24" s="26">
        <v>1</v>
      </c>
      <c r="X24" s="26">
        <v>1</v>
      </c>
      <c r="Y24" s="26">
        <v>1</v>
      </c>
      <c r="Z24" s="38">
        <v>1</v>
      </c>
      <c r="AA24" s="41">
        <f t="shared" si="58"/>
        <v>1</v>
      </c>
      <c r="AB24" s="24">
        <v>8</v>
      </c>
      <c r="AC24" s="25" t="s">
        <v>56</v>
      </c>
      <c r="AD24" s="26">
        <v>1</v>
      </c>
      <c r="AE24" s="26">
        <v>1</v>
      </c>
      <c r="AF24" s="26">
        <v>1</v>
      </c>
      <c r="AG24" s="26">
        <v>1</v>
      </c>
      <c r="AH24" s="26">
        <v>1</v>
      </c>
      <c r="AI24" s="38">
        <v>1</v>
      </c>
      <c r="AJ24" s="41">
        <f t="shared" si="59"/>
        <v>1</v>
      </c>
      <c r="AK24" s="24">
        <v>8</v>
      </c>
      <c r="AL24" s="25" t="s">
        <v>56</v>
      </c>
      <c r="AM24" s="26">
        <v>1</v>
      </c>
      <c r="AN24" s="26">
        <v>1</v>
      </c>
      <c r="AO24" s="26">
        <v>1</v>
      </c>
      <c r="AP24" s="26">
        <v>1</v>
      </c>
      <c r="AQ24" s="26">
        <v>1</v>
      </c>
      <c r="AR24" s="38">
        <v>1</v>
      </c>
      <c r="AS24" s="41">
        <f t="shared" si="60"/>
        <v>1</v>
      </c>
      <c r="AT24" s="24">
        <v>8</v>
      </c>
      <c r="AU24" s="25" t="s">
        <v>56</v>
      </c>
      <c r="AV24" s="26">
        <v>1</v>
      </c>
      <c r="AW24" s="26">
        <v>1</v>
      </c>
      <c r="AX24" s="26">
        <v>1</v>
      </c>
      <c r="AY24" s="26">
        <v>1</v>
      </c>
      <c r="AZ24" s="26">
        <v>1</v>
      </c>
      <c r="BA24" s="38">
        <v>1</v>
      </c>
      <c r="BB24" s="41">
        <f t="shared" si="61"/>
        <v>1</v>
      </c>
      <c r="BC24" s="24">
        <v>8</v>
      </c>
      <c r="BD24" s="25" t="s">
        <v>56</v>
      </c>
      <c r="BE24" s="26">
        <v>1</v>
      </c>
      <c r="BF24" s="26">
        <v>1</v>
      </c>
      <c r="BG24" s="26">
        <v>1</v>
      </c>
      <c r="BH24" s="26">
        <v>1</v>
      </c>
      <c r="BI24" s="26">
        <v>1</v>
      </c>
      <c r="BJ24" s="38">
        <v>1</v>
      </c>
      <c r="BK24" s="41">
        <f t="shared" si="62"/>
        <v>1</v>
      </c>
      <c r="BL24" s="24">
        <v>8</v>
      </c>
      <c r="BM24" s="25" t="s">
        <v>56</v>
      </c>
      <c r="BN24" s="26">
        <v>1</v>
      </c>
      <c r="BO24" s="26">
        <v>1</v>
      </c>
      <c r="BP24" s="26">
        <v>1</v>
      </c>
      <c r="BQ24" s="26">
        <v>1</v>
      </c>
      <c r="BR24" s="26">
        <v>1</v>
      </c>
      <c r="BS24" s="38">
        <v>1</v>
      </c>
      <c r="BT24" s="41">
        <f t="shared" si="63"/>
        <v>1</v>
      </c>
    </row>
    <row r="25" spans="1:72" s="3" customFormat="1" ht="36" customHeight="1" x14ac:dyDescent="0.2">
      <c r="A25" s="24">
        <v>9</v>
      </c>
      <c r="B25" s="25" t="s">
        <v>57</v>
      </c>
      <c r="C25" s="26">
        <v>2</v>
      </c>
      <c r="D25" s="26">
        <v>1</v>
      </c>
      <c r="E25" s="26">
        <v>2</v>
      </c>
      <c r="F25" s="26">
        <v>2</v>
      </c>
      <c r="G25" s="26">
        <v>2</v>
      </c>
      <c r="H25" s="38">
        <v>2</v>
      </c>
      <c r="I25" s="74">
        <f t="shared" si="56"/>
        <v>1.8333333333333333</v>
      </c>
      <c r="J25" s="24">
        <v>9</v>
      </c>
      <c r="K25" s="25" t="s">
        <v>57</v>
      </c>
      <c r="L25" s="26">
        <v>2</v>
      </c>
      <c r="M25" s="26">
        <v>1</v>
      </c>
      <c r="N25" s="26">
        <v>2</v>
      </c>
      <c r="O25" s="26">
        <v>2</v>
      </c>
      <c r="P25" s="26">
        <v>2</v>
      </c>
      <c r="Q25" s="38">
        <v>2</v>
      </c>
      <c r="R25" s="41">
        <f t="shared" si="57"/>
        <v>1.8333333333333333</v>
      </c>
      <c r="S25" s="24">
        <v>9</v>
      </c>
      <c r="T25" s="25" t="s">
        <v>57</v>
      </c>
      <c r="U25" s="26">
        <v>2</v>
      </c>
      <c r="V25" s="26">
        <v>1</v>
      </c>
      <c r="W25" s="26">
        <v>2</v>
      </c>
      <c r="X25" s="26">
        <v>2</v>
      </c>
      <c r="Y25" s="26">
        <v>2</v>
      </c>
      <c r="Z25" s="38">
        <v>2</v>
      </c>
      <c r="AA25" s="41">
        <f t="shared" si="58"/>
        <v>1.8333333333333333</v>
      </c>
      <c r="AB25" s="24">
        <v>9</v>
      </c>
      <c r="AC25" s="25" t="s">
        <v>57</v>
      </c>
      <c r="AD25" s="26">
        <v>2</v>
      </c>
      <c r="AE25" s="26">
        <v>1</v>
      </c>
      <c r="AF25" s="26">
        <v>2</v>
      </c>
      <c r="AG25" s="26">
        <v>2</v>
      </c>
      <c r="AH25" s="26">
        <v>2</v>
      </c>
      <c r="AI25" s="38">
        <v>2</v>
      </c>
      <c r="AJ25" s="41">
        <f t="shared" si="59"/>
        <v>1.8333333333333333</v>
      </c>
      <c r="AK25" s="24">
        <v>9</v>
      </c>
      <c r="AL25" s="25" t="s">
        <v>57</v>
      </c>
      <c r="AM25" s="26">
        <v>2</v>
      </c>
      <c r="AN25" s="26">
        <v>1</v>
      </c>
      <c r="AO25" s="26">
        <v>2</v>
      </c>
      <c r="AP25" s="26">
        <v>2</v>
      </c>
      <c r="AQ25" s="26">
        <v>2</v>
      </c>
      <c r="AR25" s="38">
        <v>2</v>
      </c>
      <c r="AS25" s="41">
        <f t="shared" si="60"/>
        <v>1.8333333333333333</v>
      </c>
      <c r="AT25" s="24">
        <v>9</v>
      </c>
      <c r="AU25" s="25" t="s">
        <v>57</v>
      </c>
      <c r="AV25" s="26">
        <v>2</v>
      </c>
      <c r="AW25" s="26">
        <v>1</v>
      </c>
      <c r="AX25" s="26">
        <v>2</v>
      </c>
      <c r="AY25" s="26">
        <v>2</v>
      </c>
      <c r="AZ25" s="26">
        <v>2</v>
      </c>
      <c r="BA25" s="38">
        <v>2</v>
      </c>
      <c r="BB25" s="41">
        <f t="shared" si="61"/>
        <v>1.8333333333333333</v>
      </c>
      <c r="BC25" s="24">
        <v>9</v>
      </c>
      <c r="BD25" s="25" t="s">
        <v>57</v>
      </c>
      <c r="BE25" s="26">
        <v>2</v>
      </c>
      <c r="BF25" s="26">
        <v>1</v>
      </c>
      <c r="BG25" s="26">
        <v>2</v>
      </c>
      <c r="BH25" s="26">
        <v>2</v>
      </c>
      <c r="BI25" s="26">
        <v>2</v>
      </c>
      <c r="BJ25" s="38">
        <v>2</v>
      </c>
      <c r="BK25" s="41">
        <f t="shared" si="62"/>
        <v>1.8333333333333333</v>
      </c>
      <c r="BL25" s="24">
        <v>9</v>
      </c>
      <c r="BM25" s="25" t="s">
        <v>57</v>
      </c>
      <c r="BN25" s="26">
        <v>2</v>
      </c>
      <c r="BO25" s="26">
        <v>1</v>
      </c>
      <c r="BP25" s="26">
        <v>2</v>
      </c>
      <c r="BQ25" s="26">
        <v>2</v>
      </c>
      <c r="BR25" s="26">
        <v>2</v>
      </c>
      <c r="BS25" s="38">
        <v>2</v>
      </c>
      <c r="BT25" s="41">
        <f t="shared" si="63"/>
        <v>1.8333333333333333</v>
      </c>
    </row>
    <row r="26" spans="1:72" s="3" customFormat="1" ht="36" customHeight="1" x14ac:dyDescent="0.2">
      <c r="A26" s="24">
        <v>10</v>
      </c>
      <c r="B26" s="25" t="s">
        <v>58</v>
      </c>
      <c r="C26" s="26">
        <v>1</v>
      </c>
      <c r="D26" s="26">
        <v>1</v>
      </c>
      <c r="E26" s="26">
        <v>1</v>
      </c>
      <c r="F26" s="26">
        <v>1</v>
      </c>
      <c r="G26" s="26">
        <v>1</v>
      </c>
      <c r="H26" s="38">
        <v>1</v>
      </c>
      <c r="I26" s="74">
        <f t="shared" si="56"/>
        <v>1</v>
      </c>
      <c r="J26" s="24">
        <v>10</v>
      </c>
      <c r="K26" s="25" t="s">
        <v>58</v>
      </c>
      <c r="L26" s="26">
        <v>1</v>
      </c>
      <c r="M26" s="26">
        <v>1</v>
      </c>
      <c r="N26" s="26">
        <v>1</v>
      </c>
      <c r="O26" s="26">
        <v>1</v>
      </c>
      <c r="P26" s="26">
        <v>1</v>
      </c>
      <c r="Q26" s="38">
        <v>1</v>
      </c>
      <c r="R26" s="41">
        <f t="shared" si="57"/>
        <v>1</v>
      </c>
      <c r="S26" s="24">
        <v>10</v>
      </c>
      <c r="T26" s="25" t="s">
        <v>58</v>
      </c>
      <c r="U26" s="26">
        <v>1</v>
      </c>
      <c r="V26" s="26">
        <v>1</v>
      </c>
      <c r="W26" s="26">
        <v>1</v>
      </c>
      <c r="X26" s="26">
        <v>1</v>
      </c>
      <c r="Y26" s="26">
        <v>1</v>
      </c>
      <c r="Z26" s="38">
        <v>1</v>
      </c>
      <c r="AA26" s="41">
        <f t="shared" si="58"/>
        <v>1</v>
      </c>
      <c r="AB26" s="24">
        <v>10</v>
      </c>
      <c r="AC26" s="25" t="s">
        <v>58</v>
      </c>
      <c r="AD26" s="26">
        <v>1</v>
      </c>
      <c r="AE26" s="26">
        <v>1</v>
      </c>
      <c r="AF26" s="26">
        <v>1</v>
      </c>
      <c r="AG26" s="26">
        <v>1</v>
      </c>
      <c r="AH26" s="26">
        <v>1</v>
      </c>
      <c r="AI26" s="38">
        <v>1</v>
      </c>
      <c r="AJ26" s="41">
        <f t="shared" si="59"/>
        <v>1</v>
      </c>
      <c r="AK26" s="24">
        <v>10</v>
      </c>
      <c r="AL26" s="25" t="s">
        <v>58</v>
      </c>
      <c r="AM26" s="26">
        <v>1</v>
      </c>
      <c r="AN26" s="26">
        <v>1</v>
      </c>
      <c r="AO26" s="26">
        <v>1</v>
      </c>
      <c r="AP26" s="26">
        <v>1</v>
      </c>
      <c r="AQ26" s="26">
        <v>1</v>
      </c>
      <c r="AR26" s="38">
        <v>1</v>
      </c>
      <c r="AS26" s="41">
        <f t="shared" si="60"/>
        <v>1</v>
      </c>
      <c r="AT26" s="24">
        <v>10</v>
      </c>
      <c r="AU26" s="25" t="s">
        <v>58</v>
      </c>
      <c r="AV26" s="26">
        <v>1</v>
      </c>
      <c r="AW26" s="26">
        <v>1</v>
      </c>
      <c r="AX26" s="26">
        <v>1</v>
      </c>
      <c r="AY26" s="26">
        <v>1</v>
      </c>
      <c r="AZ26" s="26">
        <v>1</v>
      </c>
      <c r="BA26" s="38">
        <v>1</v>
      </c>
      <c r="BB26" s="41">
        <f t="shared" si="61"/>
        <v>1</v>
      </c>
      <c r="BC26" s="24">
        <v>10</v>
      </c>
      <c r="BD26" s="25" t="s">
        <v>58</v>
      </c>
      <c r="BE26" s="26">
        <v>1</v>
      </c>
      <c r="BF26" s="26">
        <v>1</v>
      </c>
      <c r="BG26" s="26">
        <v>1</v>
      </c>
      <c r="BH26" s="26">
        <v>1</v>
      </c>
      <c r="BI26" s="26">
        <v>1</v>
      </c>
      <c r="BJ26" s="38">
        <v>1</v>
      </c>
      <c r="BK26" s="41">
        <f t="shared" si="62"/>
        <v>1</v>
      </c>
      <c r="BL26" s="24">
        <v>10</v>
      </c>
      <c r="BM26" s="25" t="s">
        <v>58</v>
      </c>
      <c r="BN26" s="26">
        <v>1</v>
      </c>
      <c r="BO26" s="26">
        <v>1</v>
      </c>
      <c r="BP26" s="26">
        <v>1</v>
      </c>
      <c r="BQ26" s="26">
        <v>1</v>
      </c>
      <c r="BR26" s="26">
        <v>1</v>
      </c>
      <c r="BS26" s="38">
        <v>1</v>
      </c>
      <c r="BT26" s="41">
        <f t="shared" si="63"/>
        <v>1</v>
      </c>
    </row>
    <row r="27" spans="1:72" s="3" customFormat="1" ht="36" customHeight="1" x14ac:dyDescent="0.2">
      <c r="A27" s="24">
        <v>11</v>
      </c>
      <c r="B27" s="25" t="s">
        <v>59</v>
      </c>
      <c r="C27" s="26">
        <v>1</v>
      </c>
      <c r="D27" s="26">
        <v>3</v>
      </c>
      <c r="E27" s="26">
        <v>1</v>
      </c>
      <c r="F27" s="26">
        <v>2</v>
      </c>
      <c r="G27" s="26">
        <v>1</v>
      </c>
      <c r="H27" s="38">
        <v>2</v>
      </c>
      <c r="I27" s="74">
        <f t="shared" si="56"/>
        <v>1.6666666666666667</v>
      </c>
      <c r="J27" s="24">
        <v>11</v>
      </c>
      <c r="K27" s="25" t="s">
        <v>59</v>
      </c>
      <c r="L27" s="26">
        <v>1</v>
      </c>
      <c r="M27" s="26">
        <v>3</v>
      </c>
      <c r="N27" s="26">
        <v>1</v>
      </c>
      <c r="O27" s="26">
        <v>2</v>
      </c>
      <c r="P27" s="26">
        <v>1</v>
      </c>
      <c r="Q27" s="38">
        <v>2</v>
      </c>
      <c r="R27" s="41">
        <f t="shared" si="57"/>
        <v>1.6666666666666667</v>
      </c>
      <c r="S27" s="24">
        <v>11</v>
      </c>
      <c r="T27" s="25" t="s">
        <v>59</v>
      </c>
      <c r="U27" s="26">
        <v>1</v>
      </c>
      <c r="V27" s="26">
        <v>3</v>
      </c>
      <c r="W27" s="26">
        <v>1</v>
      </c>
      <c r="X27" s="26">
        <v>2</v>
      </c>
      <c r="Y27" s="26">
        <v>1</v>
      </c>
      <c r="Z27" s="38">
        <v>2</v>
      </c>
      <c r="AA27" s="41">
        <f t="shared" si="58"/>
        <v>1.6666666666666667</v>
      </c>
      <c r="AB27" s="24">
        <v>11</v>
      </c>
      <c r="AC27" s="25" t="s">
        <v>59</v>
      </c>
      <c r="AD27" s="26">
        <v>1</v>
      </c>
      <c r="AE27" s="26">
        <v>3</v>
      </c>
      <c r="AF27" s="26">
        <v>1</v>
      </c>
      <c r="AG27" s="26">
        <v>2</v>
      </c>
      <c r="AH27" s="26">
        <v>1</v>
      </c>
      <c r="AI27" s="38">
        <v>2</v>
      </c>
      <c r="AJ27" s="41">
        <f t="shared" si="59"/>
        <v>1.6666666666666667</v>
      </c>
      <c r="AK27" s="24">
        <v>11</v>
      </c>
      <c r="AL27" s="25" t="s">
        <v>59</v>
      </c>
      <c r="AM27" s="26">
        <v>1</v>
      </c>
      <c r="AN27" s="26">
        <v>3</v>
      </c>
      <c r="AO27" s="26">
        <v>1</v>
      </c>
      <c r="AP27" s="26">
        <v>2</v>
      </c>
      <c r="AQ27" s="26">
        <v>1</v>
      </c>
      <c r="AR27" s="38">
        <v>2</v>
      </c>
      <c r="AS27" s="41">
        <f t="shared" si="60"/>
        <v>1.6666666666666667</v>
      </c>
      <c r="AT27" s="24">
        <v>11</v>
      </c>
      <c r="AU27" s="25" t="s">
        <v>59</v>
      </c>
      <c r="AV27" s="26">
        <v>1</v>
      </c>
      <c r="AW27" s="26">
        <v>3</v>
      </c>
      <c r="AX27" s="26">
        <v>1</v>
      </c>
      <c r="AY27" s="26">
        <v>2</v>
      </c>
      <c r="AZ27" s="26">
        <v>1</v>
      </c>
      <c r="BA27" s="38">
        <v>2</v>
      </c>
      <c r="BB27" s="41">
        <f t="shared" si="61"/>
        <v>1.6666666666666667</v>
      </c>
      <c r="BC27" s="24">
        <v>11</v>
      </c>
      <c r="BD27" s="25" t="s">
        <v>59</v>
      </c>
      <c r="BE27" s="26">
        <v>1</v>
      </c>
      <c r="BF27" s="26">
        <v>3</v>
      </c>
      <c r="BG27" s="26">
        <v>1</v>
      </c>
      <c r="BH27" s="26">
        <v>2</v>
      </c>
      <c r="BI27" s="26">
        <v>1</v>
      </c>
      <c r="BJ27" s="38">
        <v>2</v>
      </c>
      <c r="BK27" s="41">
        <f t="shared" si="62"/>
        <v>1.6666666666666667</v>
      </c>
      <c r="BL27" s="24">
        <v>11</v>
      </c>
      <c r="BM27" s="25" t="s">
        <v>59</v>
      </c>
      <c r="BN27" s="26">
        <v>1</v>
      </c>
      <c r="BO27" s="26">
        <v>3</v>
      </c>
      <c r="BP27" s="26">
        <v>1</v>
      </c>
      <c r="BQ27" s="26">
        <v>2</v>
      </c>
      <c r="BR27" s="26">
        <v>1</v>
      </c>
      <c r="BS27" s="38">
        <v>2</v>
      </c>
      <c r="BT27" s="41">
        <f t="shared" si="63"/>
        <v>1.6666666666666667</v>
      </c>
    </row>
    <row r="28" spans="1:72" s="3" customFormat="1" ht="36" customHeight="1" x14ac:dyDescent="0.2">
      <c r="A28" s="24">
        <v>12</v>
      </c>
      <c r="B28" s="25" t="s">
        <v>60</v>
      </c>
      <c r="C28" s="26">
        <v>3</v>
      </c>
      <c r="D28" s="26">
        <v>2</v>
      </c>
      <c r="E28" s="26">
        <v>3</v>
      </c>
      <c r="F28" s="26">
        <v>3</v>
      </c>
      <c r="G28" s="26">
        <v>1</v>
      </c>
      <c r="H28" s="38">
        <v>3</v>
      </c>
      <c r="I28" s="74">
        <f t="shared" si="56"/>
        <v>2.5</v>
      </c>
      <c r="J28" s="24">
        <v>12</v>
      </c>
      <c r="K28" s="25" t="s">
        <v>60</v>
      </c>
      <c r="L28" s="26">
        <v>3</v>
      </c>
      <c r="M28" s="26">
        <v>2</v>
      </c>
      <c r="N28" s="26">
        <v>3</v>
      </c>
      <c r="O28" s="26">
        <v>3</v>
      </c>
      <c r="P28" s="26">
        <v>1</v>
      </c>
      <c r="Q28" s="38">
        <v>3</v>
      </c>
      <c r="R28" s="41">
        <f t="shared" si="57"/>
        <v>2.5</v>
      </c>
      <c r="S28" s="24">
        <v>12</v>
      </c>
      <c r="T28" s="25" t="s">
        <v>60</v>
      </c>
      <c r="U28" s="26">
        <v>3</v>
      </c>
      <c r="V28" s="26">
        <v>2</v>
      </c>
      <c r="W28" s="26">
        <v>3</v>
      </c>
      <c r="X28" s="26">
        <v>3</v>
      </c>
      <c r="Y28" s="26">
        <v>1</v>
      </c>
      <c r="Z28" s="38">
        <v>3</v>
      </c>
      <c r="AA28" s="41">
        <f t="shared" si="58"/>
        <v>2.5</v>
      </c>
      <c r="AB28" s="24">
        <v>12</v>
      </c>
      <c r="AC28" s="25" t="s">
        <v>60</v>
      </c>
      <c r="AD28" s="26">
        <v>3</v>
      </c>
      <c r="AE28" s="26">
        <v>2</v>
      </c>
      <c r="AF28" s="26">
        <v>3</v>
      </c>
      <c r="AG28" s="26">
        <v>3</v>
      </c>
      <c r="AH28" s="26">
        <v>1</v>
      </c>
      <c r="AI28" s="38">
        <v>3</v>
      </c>
      <c r="AJ28" s="41">
        <f t="shared" si="59"/>
        <v>2.5</v>
      </c>
      <c r="AK28" s="24">
        <v>12</v>
      </c>
      <c r="AL28" s="25" t="s">
        <v>60</v>
      </c>
      <c r="AM28" s="26">
        <v>3</v>
      </c>
      <c r="AN28" s="26">
        <v>2</v>
      </c>
      <c r="AO28" s="26">
        <v>3</v>
      </c>
      <c r="AP28" s="26">
        <v>3</v>
      </c>
      <c r="AQ28" s="26">
        <v>1</v>
      </c>
      <c r="AR28" s="38">
        <v>3</v>
      </c>
      <c r="AS28" s="41">
        <f t="shared" si="60"/>
        <v>2.5</v>
      </c>
      <c r="AT28" s="24">
        <v>12</v>
      </c>
      <c r="AU28" s="25" t="s">
        <v>60</v>
      </c>
      <c r="AV28" s="26">
        <v>3</v>
      </c>
      <c r="AW28" s="26">
        <v>2</v>
      </c>
      <c r="AX28" s="26">
        <v>3</v>
      </c>
      <c r="AY28" s="26">
        <v>3</v>
      </c>
      <c r="AZ28" s="26">
        <v>1</v>
      </c>
      <c r="BA28" s="38">
        <v>3</v>
      </c>
      <c r="BB28" s="41">
        <f t="shared" si="61"/>
        <v>2.5</v>
      </c>
      <c r="BC28" s="24">
        <v>12</v>
      </c>
      <c r="BD28" s="25" t="s">
        <v>60</v>
      </c>
      <c r="BE28" s="26">
        <v>3</v>
      </c>
      <c r="BF28" s="26">
        <v>2</v>
      </c>
      <c r="BG28" s="26">
        <v>3</v>
      </c>
      <c r="BH28" s="26">
        <v>3</v>
      </c>
      <c r="BI28" s="26">
        <v>1</v>
      </c>
      <c r="BJ28" s="38">
        <v>3</v>
      </c>
      <c r="BK28" s="41">
        <f t="shared" si="62"/>
        <v>2.5</v>
      </c>
      <c r="BL28" s="24">
        <v>12</v>
      </c>
      <c r="BM28" s="25" t="s">
        <v>60</v>
      </c>
      <c r="BN28" s="26">
        <v>3</v>
      </c>
      <c r="BO28" s="26">
        <v>2</v>
      </c>
      <c r="BP28" s="26">
        <v>3</v>
      </c>
      <c r="BQ28" s="26">
        <v>3</v>
      </c>
      <c r="BR28" s="26">
        <v>1</v>
      </c>
      <c r="BS28" s="38">
        <v>3</v>
      </c>
      <c r="BT28" s="41">
        <f t="shared" si="63"/>
        <v>2.5</v>
      </c>
    </row>
    <row r="29" spans="1:72" s="3" customFormat="1" ht="36" customHeight="1" x14ac:dyDescent="0.2">
      <c r="A29" s="24">
        <v>13</v>
      </c>
      <c r="B29" s="25" t="s">
        <v>61</v>
      </c>
      <c r="C29" s="26">
        <v>1</v>
      </c>
      <c r="D29" s="26">
        <v>2</v>
      </c>
      <c r="E29" s="26">
        <v>1</v>
      </c>
      <c r="F29" s="26">
        <v>1</v>
      </c>
      <c r="G29" s="26">
        <v>3</v>
      </c>
      <c r="H29" s="38">
        <v>1</v>
      </c>
      <c r="I29" s="74">
        <f t="shared" si="56"/>
        <v>1.5</v>
      </c>
      <c r="J29" s="24">
        <v>13</v>
      </c>
      <c r="K29" s="25" t="s">
        <v>61</v>
      </c>
      <c r="L29" s="26">
        <v>1</v>
      </c>
      <c r="M29" s="26">
        <v>2</v>
      </c>
      <c r="N29" s="26">
        <v>1</v>
      </c>
      <c r="O29" s="26">
        <v>1</v>
      </c>
      <c r="P29" s="26">
        <v>3</v>
      </c>
      <c r="Q29" s="38">
        <v>1</v>
      </c>
      <c r="R29" s="41">
        <f t="shared" si="57"/>
        <v>1.5</v>
      </c>
      <c r="S29" s="24">
        <v>13</v>
      </c>
      <c r="T29" s="25" t="s">
        <v>61</v>
      </c>
      <c r="U29" s="26">
        <v>1</v>
      </c>
      <c r="V29" s="26">
        <v>2</v>
      </c>
      <c r="W29" s="26">
        <v>1</v>
      </c>
      <c r="X29" s="26">
        <v>1</v>
      </c>
      <c r="Y29" s="26">
        <v>3</v>
      </c>
      <c r="Z29" s="38">
        <v>1</v>
      </c>
      <c r="AA29" s="41">
        <f t="shared" si="58"/>
        <v>1.5</v>
      </c>
      <c r="AB29" s="24">
        <v>13</v>
      </c>
      <c r="AC29" s="25" t="s">
        <v>61</v>
      </c>
      <c r="AD29" s="26">
        <v>1</v>
      </c>
      <c r="AE29" s="26">
        <v>2</v>
      </c>
      <c r="AF29" s="26">
        <v>1</v>
      </c>
      <c r="AG29" s="26">
        <v>1</v>
      </c>
      <c r="AH29" s="26">
        <v>3</v>
      </c>
      <c r="AI29" s="38">
        <v>1</v>
      </c>
      <c r="AJ29" s="41">
        <f t="shared" si="59"/>
        <v>1.5</v>
      </c>
      <c r="AK29" s="24">
        <v>13</v>
      </c>
      <c r="AL29" s="25" t="s">
        <v>61</v>
      </c>
      <c r="AM29" s="26">
        <v>1</v>
      </c>
      <c r="AN29" s="26">
        <v>2</v>
      </c>
      <c r="AO29" s="26">
        <v>1</v>
      </c>
      <c r="AP29" s="26">
        <v>1</v>
      </c>
      <c r="AQ29" s="26">
        <v>3</v>
      </c>
      <c r="AR29" s="38">
        <v>1</v>
      </c>
      <c r="AS29" s="41">
        <f t="shared" si="60"/>
        <v>1.5</v>
      </c>
      <c r="AT29" s="24">
        <v>13</v>
      </c>
      <c r="AU29" s="25" t="s">
        <v>61</v>
      </c>
      <c r="AV29" s="26">
        <v>1</v>
      </c>
      <c r="AW29" s="26">
        <v>2</v>
      </c>
      <c r="AX29" s="26">
        <v>1</v>
      </c>
      <c r="AY29" s="26">
        <v>1</v>
      </c>
      <c r="AZ29" s="26">
        <v>3</v>
      </c>
      <c r="BA29" s="38">
        <v>1</v>
      </c>
      <c r="BB29" s="41">
        <f t="shared" si="61"/>
        <v>1.5</v>
      </c>
      <c r="BC29" s="24">
        <v>13</v>
      </c>
      <c r="BD29" s="25" t="s">
        <v>61</v>
      </c>
      <c r="BE29" s="26">
        <v>1</v>
      </c>
      <c r="BF29" s="26">
        <v>2</v>
      </c>
      <c r="BG29" s="26">
        <v>1</v>
      </c>
      <c r="BH29" s="26">
        <v>1</v>
      </c>
      <c r="BI29" s="26">
        <v>3</v>
      </c>
      <c r="BJ29" s="38">
        <v>1</v>
      </c>
      <c r="BK29" s="41">
        <f t="shared" si="62"/>
        <v>1.5</v>
      </c>
      <c r="BL29" s="24">
        <v>13</v>
      </c>
      <c r="BM29" s="25" t="s">
        <v>61</v>
      </c>
      <c r="BN29" s="26">
        <v>1</v>
      </c>
      <c r="BO29" s="26">
        <v>2</v>
      </c>
      <c r="BP29" s="26">
        <v>1</v>
      </c>
      <c r="BQ29" s="26">
        <v>1</v>
      </c>
      <c r="BR29" s="26">
        <v>3</v>
      </c>
      <c r="BS29" s="38">
        <v>1</v>
      </c>
      <c r="BT29" s="41">
        <f t="shared" si="63"/>
        <v>1.5</v>
      </c>
    </row>
    <row r="30" spans="1:72" s="3" customFormat="1" ht="36" customHeight="1" x14ac:dyDescent="0.2">
      <c r="A30" s="24">
        <v>14</v>
      </c>
      <c r="B30" s="25" t="s">
        <v>62</v>
      </c>
      <c r="C30" s="26">
        <v>2</v>
      </c>
      <c r="D30" s="26">
        <v>3</v>
      </c>
      <c r="E30" s="26">
        <v>2</v>
      </c>
      <c r="F30" s="26">
        <v>1</v>
      </c>
      <c r="G30" s="26">
        <v>3</v>
      </c>
      <c r="H30" s="38">
        <v>1</v>
      </c>
      <c r="I30" s="74">
        <f t="shared" si="56"/>
        <v>2</v>
      </c>
      <c r="J30" s="24">
        <v>14</v>
      </c>
      <c r="K30" s="25" t="s">
        <v>62</v>
      </c>
      <c r="L30" s="26">
        <v>2</v>
      </c>
      <c r="M30" s="26">
        <v>3</v>
      </c>
      <c r="N30" s="26">
        <v>2</v>
      </c>
      <c r="O30" s="26">
        <v>1</v>
      </c>
      <c r="P30" s="26">
        <v>3</v>
      </c>
      <c r="Q30" s="38">
        <v>1</v>
      </c>
      <c r="R30" s="41">
        <f t="shared" si="57"/>
        <v>2</v>
      </c>
      <c r="S30" s="24">
        <v>14</v>
      </c>
      <c r="T30" s="25" t="s">
        <v>62</v>
      </c>
      <c r="U30" s="26">
        <v>2</v>
      </c>
      <c r="V30" s="26">
        <v>3</v>
      </c>
      <c r="W30" s="26">
        <v>2</v>
      </c>
      <c r="X30" s="26">
        <v>1</v>
      </c>
      <c r="Y30" s="26">
        <v>3</v>
      </c>
      <c r="Z30" s="38">
        <v>1</v>
      </c>
      <c r="AA30" s="41">
        <f t="shared" si="58"/>
        <v>2</v>
      </c>
      <c r="AB30" s="24">
        <v>14</v>
      </c>
      <c r="AC30" s="25" t="s">
        <v>62</v>
      </c>
      <c r="AD30" s="26">
        <v>2</v>
      </c>
      <c r="AE30" s="26">
        <v>3</v>
      </c>
      <c r="AF30" s="26">
        <v>2</v>
      </c>
      <c r="AG30" s="26">
        <v>1</v>
      </c>
      <c r="AH30" s="26">
        <v>3</v>
      </c>
      <c r="AI30" s="38">
        <v>1</v>
      </c>
      <c r="AJ30" s="41">
        <f t="shared" si="59"/>
        <v>2</v>
      </c>
      <c r="AK30" s="24">
        <v>14</v>
      </c>
      <c r="AL30" s="25" t="s">
        <v>62</v>
      </c>
      <c r="AM30" s="26">
        <v>2</v>
      </c>
      <c r="AN30" s="26">
        <v>3</v>
      </c>
      <c r="AO30" s="26">
        <v>2</v>
      </c>
      <c r="AP30" s="26">
        <v>1</v>
      </c>
      <c r="AQ30" s="26">
        <v>3</v>
      </c>
      <c r="AR30" s="38">
        <v>1</v>
      </c>
      <c r="AS30" s="41">
        <f t="shared" si="60"/>
        <v>2</v>
      </c>
      <c r="AT30" s="24">
        <v>14</v>
      </c>
      <c r="AU30" s="25" t="s">
        <v>62</v>
      </c>
      <c r="AV30" s="26">
        <v>2</v>
      </c>
      <c r="AW30" s="26">
        <v>3</v>
      </c>
      <c r="AX30" s="26">
        <v>2</v>
      </c>
      <c r="AY30" s="26">
        <v>1</v>
      </c>
      <c r="AZ30" s="26">
        <v>3</v>
      </c>
      <c r="BA30" s="38">
        <v>1</v>
      </c>
      <c r="BB30" s="41">
        <f t="shared" si="61"/>
        <v>2</v>
      </c>
      <c r="BC30" s="24">
        <v>14</v>
      </c>
      <c r="BD30" s="25" t="s">
        <v>62</v>
      </c>
      <c r="BE30" s="26">
        <v>2</v>
      </c>
      <c r="BF30" s="26">
        <v>3</v>
      </c>
      <c r="BG30" s="26">
        <v>2</v>
      </c>
      <c r="BH30" s="26">
        <v>1</v>
      </c>
      <c r="BI30" s="26">
        <v>3</v>
      </c>
      <c r="BJ30" s="38">
        <v>1</v>
      </c>
      <c r="BK30" s="41">
        <f t="shared" si="62"/>
        <v>2</v>
      </c>
      <c r="BL30" s="24">
        <v>14</v>
      </c>
      <c r="BM30" s="25" t="s">
        <v>62</v>
      </c>
      <c r="BN30" s="26">
        <v>2</v>
      </c>
      <c r="BO30" s="26">
        <v>3</v>
      </c>
      <c r="BP30" s="26">
        <v>2</v>
      </c>
      <c r="BQ30" s="26">
        <v>1</v>
      </c>
      <c r="BR30" s="26">
        <v>3</v>
      </c>
      <c r="BS30" s="38">
        <v>1</v>
      </c>
      <c r="BT30" s="41">
        <f t="shared" si="63"/>
        <v>2</v>
      </c>
    </row>
    <row r="31" spans="1:72" s="3" customFormat="1" ht="36" customHeight="1" thickBot="1" x14ac:dyDescent="0.25">
      <c r="A31" s="27">
        <v>15</v>
      </c>
      <c r="B31" s="28" t="s">
        <v>63</v>
      </c>
      <c r="C31" s="29">
        <v>1</v>
      </c>
      <c r="D31" s="30">
        <v>3</v>
      </c>
      <c r="E31" s="30">
        <v>1</v>
      </c>
      <c r="F31" s="30">
        <v>1</v>
      </c>
      <c r="G31" s="30">
        <v>1</v>
      </c>
      <c r="H31" s="39">
        <v>1</v>
      </c>
      <c r="I31" s="75">
        <f t="shared" si="56"/>
        <v>1.3333333333333333</v>
      </c>
      <c r="J31" s="27">
        <v>15</v>
      </c>
      <c r="K31" s="28" t="s">
        <v>63</v>
      </c>
      <c r="L31" s="29">
        <v>1</v>
      </c>
      <c r="M31" s="30">
        <v>3</v>
      </c>
      <c r="N31" s="30">
        <v>1</v>
      </c>
      <c r="O31" s="30">
        <v>1</v>
      </c>
      <c r="P31" s="30">
        <v>1</v>
      </c>
      <c r="Q31" s="39">
        <v>1</v>
      </c>
      <c r="R31" s="42">
        <f t="shared" si="57"/>
        <v>1.3333333333333333</v>
      </c>
      <c r="S31" s="27">
        <v>15</v>
      </c>
      <c r="T31" s="28" t="s">
        <v>63</v>
      </c>
      <c r="U31" s="29">
        <v>1</v>
      </c>
      <c r="V31" s="30">
        <v>3</v>
      </c>
      <c r="W31" s="30">
        <v>1</v>
      </c>
      <c r="X31" s="30">
        <v>1</v>
      </c>
      <c r="Y31" s="30">
        <v>1</v>
      </c>
      <c r="Z31" s="39">
        <v>1</v>
      </c>
      <c r="AA31" s="42">
        <f t="shared" si="58"/>
        <v>1.3333333333333333</v>
      </c>
      <c r="AB31" s="27">
        <v>15</v>
      </c>
      <c r="AC31" s="28" t="s">
        <v>63</v>
      </c>
      <c r="AD31" s="29">
        <v>1</v>
      </c>
      <c r="AE31" s="30">
        <v>3</v>
      </c>
      <c r="AF31" s="30">
        <v>1</v>
      </c>
      <c r="AG31" s="30">
        <v>1</v>
      </c>
      <c r="AH31" s="30">
        <v>1</v>
      </c>
      <c r="AI31" s="39">
        <v>1</v>
      </c>
      <c r="AJ31" s="42">
        <f t="shared" si="59"/>
        <v>1.3333333333333333</v>
      </c>
      <c r="AK31" s="27">
        <v>15</v>
      </c>
      <c r="AL31" s="28" t="s">
        <v>63</v>
      </c>
      <c r="AM31" s="29">
        <v>1</v>
      </c>
      <c r="AN31" s="30">
        <v>3</v>
      </c>
      <c r="AO31" s="30">
        <v>1</v>
      </c>
      <c r="AP31" s="30">
        <v>1</v>
      </c>
      <c r="AQ31" s="30">
        <v>1</v>
      </c>
      <c r="AR31" s="39">
        <v>1</v>
      </c>
      <c r="AS31" s="42">
        <f t="shared" si="60"/>
        <v>1.3333333333333333</v>
      </c>
      <c r="AT31" s="27">
        <v>15</v>
      </c>
      <c r="AU31" s="28" t="s">
        <v>63</v>
      </c>
      <c r="AV31" s="29">
        <v>1</v>
      </c>
      <c r="AW31" s="30">
        <v>3</v>
      </c>
      <c r="AX31" s="30">
        <v>1</v>
      </c>
      <c r="AY31" s="30">
        <v>1</v>
      </c>
      <c r="AZ31" s="30">
        <v>1</v>
      </c>
      <c r="BA31" s="39">
        <v>1</v>
      </c>
      <c r="BB31" s="42">
        <f t="shared" si="61"/>
        <v>1.3333333333333333</v>
      </c>
      <c r="BC31" s="27">
        <v>15</v>
      </c>
      <c r="BD31" s="28" t="s">
        <v>63</v>
      </c>
      <c r="BE31" s="29">
        <v>1</v>
      </c>
      <c r="BF31" s="30">
        <v>3</v>
      </c>
      <c r="BG31" s="30">
        <v>1</v>
      </c>
      <c r="BH31" s="30">
        <v>1</v>
      </c>
      <c r="BI31" s="30">
        <v>1</v>
      </c>
      <c r="BJ31" s="39">
        <v>1</v>
      </c>
      <c r="BK31" s="42">
        <f t="shared" si="62"/>
        <v>1.3333333333333333</v>
      </c>
      <c r="BL31" s="27">
        <v>15</v>
      </c>
      <c r="BM31" s="28" t="s">
        <v>63</v>
      </c>
      <c r="BN31" s="29">
        <v>1</v>
      </c>
      <c r="BO31" s="30">
        <v>3</v>
      </c>
      <c r="BP31" s="30">
        <v>1</v>
      </c>
      <c r="BQ31" s="30">
        <v>1</v>
      </c>
      <c r="BR31" s="30">
        <v>1</v>
      </c>
      <c r="BS31" s="39">
        <v>1</v>
      </c>
      <c r="BT31" s="42">
        <f t="shared" si="63"/>
        <v>1.3333333333333333</v>
      </c>
    </row>
    <row r="32" spans="1:72" s="3" customFormat="1" ht="36" customHeight="1" thickBot="1" x14ac:dyDescent="0.25">
      <c r="A32" s="67"/>
      <c r="B32" s="68"/>
      <c r="C32" s="69"/>
      <c r="D32" s="70"/>
      <c r="E32" s="70"/>
      <c r="F32" s="70"/>
      <c r="G32" s="70"/>
      <c r="H32" s="70"/>
      <c r="I32" s="76"/>
      <c r="J32" s="66"/>
      <c r="K32" s="55"/>
      <c r="L32" s="63"/>
      <c r="M32" s="64"/>
      <c r="N32" s="64"/>
      <c r="O32" s="64"/>
      <c r="P32" s="64"/>
      <c r="Q32" s="65"/>
      <c r="R32" s="56"/>
      <c r="S32" s="54"/>
      <c r="T32" s="55"/>
      <c r="U32" s="63"/>
      <c r="V32" s="64"/>
      <c r="W32" s="64"/>
      <c r="X32" s="64"/>
      <c r="Y32" s="64"/>
      <c r="Z32" s="65"/>
      <c r="AA32" s="56"/>
      <c r="AB32" s="54"/>
      <c r="AC32" s="55"/>
      <c r="AD32" s="63"/>
      <c r="AE32" s="64"/>
      <c r="AF32" s="64"/>
      <c r="AG32" s="64"/>
      <c r="AH32" s="64"/>
      <c r="AI32" s="65"/>
      <c r="AJ32" s="56"/>
      <c r="AK32" s="54"/>
      <c r="AL32" s="55"/>
      <c r="AM32" s="63"/>
      <c r="AN32" s="64"/>
      <c r="AO32" s="64"/>
      <c r="AP32" s="64"/>
      <c r="AQ32" s="64"/>
      <c r="AR32" s="65"/>
      <c r="AS32" s="56"/>
      <c r="AT32" s="54"/>
      <c r="AU32" s="55"/>
      <c r="AV32" s="63"/>
      <c r="AW32" s="64"/>
      <c r="AX32" s="64"/>
      <c r="AY32" s="64"/>
      <c r="AZ32" s="64"/>
      <c r="BA32" s="65"/>
      <c r="BB32" s="56"/>
      <c r="BC32" s="54"/>
      <c r="BD32" s="55"/>
      <c r="BE32" s="63"/>
      <c r="BF32" s="64"/>
      <c r="BG32" s="64"/>
      <c r="BH32" s="64"/>
      <c r="BI32" s="64"/>
      <c r="BJ32" s="65"/>
      <c r="BK32" s="56"/>
      <c r="BL32" s="54"/>
      <c r="BM32" s="55"/>
      <c r="BN32" s="63"/>
      <c r="BO32" s="64"/>
      <c r="BP32" s="64"/>
      <c r="BQ32" s="64"/>
      <c r="BR32" s="64"/>
      <c r="BS32" s="65"/>
      <c r="BT32" s="56"/>
    </row>
    <row r="33" spans="1:72" s="3" customFormat="1" ht="36" customHeight="1" thickBot="1" x14ac:dyDescent="0.25">
      <c r="A33" s="60" t="s">
        <v>26</v>
      </c>
      <c r="B33" s="61" t="s">
        <v>26</v>
      </c>
      <c r="C33" s="61" t="s">
        <v>25</v>
      </c>
      <c r="D33" s="61" t="s">
        <v>24</v>
      </c>
      <c r="E33" s="61" t="s">
        <v>23</v>
      </c>
      <c r="F33" s="61" t="s">
        <v>22</v>
      </c>
      <c r="G33" s="61" t="s">
        <v>30</v>
      </c>
      <c r="H33" s="61" t="s">
        <v>29</v>
      </c>
      <c r="I33" s="77"/>
      <c r="J33" s="54"/>
      <c r="K33" s="55"/>
      <c r="L33" s="45" t="s">
        <v>21</v>
      </c>
      <c r="M33" s="45" t="s">
        <v>20</v>
      </c>
      <c r="N33" s="45" t="s">
        <v>19</v>
      </c>
      <c r="O33" s="45" t="s">
        <v>18</v>
      </c>
      <c r="P33" s="45" t="s">
        <v>17</v>
      </c>
      <c r="Q33" s="45" t="s">
        <v>75</v>
      </c>
      <c r="R33" s="56"/>
      <c r="S33" s="54"/>
      <c r="T33" s="55"/>
      <c r="U33" s="45" t="s">
        <v>16</v>
      </c>
      <c r="V33" s="45" t="s">
        <v>15</v>
      </c>
      <c r="W33" s="45" t="s">
        <v>14</v>
      </c>
      <c r="X33" s="45" t="s">
        <v>13</v>
      </c>
      <c r="Y33" s="45" t="s">
        <v>82</v>
      </c>
      <c r="Z33" s="45" t="s">
        <v>83</v>
      </c>
      <c r="AA33" s="56"/>
      <c r="AB33" s="54"/>
      <c r="AC33" s="55"/>
      <c r="AD33" s="45" t="s">
        <v>12</v>
      </c>
      <c r="AE33" s="45" t="s">
        <v>11</v>
      </c>
      <c r="AF33" s="45" t="s">
        <v>10</v>
      </c>
      <c r="AG33" s="45" t="s">
        <v>9</v>
      </c>
      <c r="AH33" s="45" t="s">
        <v>8</v>
      </c>
      <c r="AI33" s="45" t="s">
        <v>7</v>
      </c>
      <c r="AJ33" s="56"/>
      <c r="AK33" s="54"/>
      <c r="AL33" s="55"/>
      <c r="AM33" s="45" t="s">
        <v>6</v>
      </c>
      <c r="AN33" s="45" t="s">
        <v>5</v>
      </c>
      <c r="AO33" s="45" t="s">
        <v>4</v>
      </c>
      <c r="AP33" s="45" t="s">
        <v>3</v>
      </c>
      <c r="AQ33" s="45" t="s">
        <v>99</v>
      </c>
      <c r="AR33" s="45" t="s">
        <v>100</v>
      </c>
      <c r="AS33" s="56"/>
      <c r="AT33" s="54"/>
      <c r="AU33" s="55"/>
      <c r="AV33" s="45" t="s">
        <v>2</v>
      </c>
      <c r="AW33" s="45" t="s">
        <v>1</v>
      </c>
      <c r="AX33" s="45" t="s">
        <v>107</v>
      </c>
      <c r="AY33" s="45" t="s">
        <v>108</v>
      </c>
      <c r="AZ33" s="45" t="s">
        <v>109</v>
      </c>
      <c r="BA33" s="45" t="s">
        <v>110</v>
      </c>
      <c r="BB33" s="56"/>
      <c r="BC33" s="54"/>
      <c r="BD33" s="55"/>
      <c r="BE33" s="45" t="s">
        <v>28</v>
      </c>
      <c r="BF33" s="45" t="s">
        <v>119</v>
      </c>
      <c r="BG33" s="45" t="s">
        <v>120</v>
      </c>
      <c r="BH33" s="45" t="s">
        <v>121</v>
      </c>
      <c r="BI33" s="45" t="s">
        <v>122</v>
      </c>
      <c r="BJ33" s="45" t="s">
        <v>123</v>
      </c>
      <c r="BK33" s="56"/>
      <c r="BL33" s="54"/>
      <c r="BM33" s="55"/>
      <c r="BN33" s="45" t="s">
        <v>27</v>
      </c>
      <c r="BO33" s="45" t="s">
        <v>131</v>
      </c>
      <c r="BP33" s="45" t="s">
        <v>132</v>
      </c>
      <c r="BQ33" s="45" t="s">
        <v>133</v>
      </c>
      <c r="BR33" s="45" t="s">
        <v>134</v>
      </c>
      <c r="BS33" s="45" t="s">
        <v>135</v>
      </c>
      <c r="BT33" s="56"/>
    </row>
    <row r="34" spans="1:72" ht="361.35" customHeight="1" thickBot="1" x14ac:dyDescent="0.25">
      <c r="A34" s="104" t="s">
        <v>142</v>
      </c>
      <c r="B34" s="59" t="s">
        <v>143</v>
      </c>
      <c r="C34" s="49"/>
      <c r="D34" s="49"/>
      <c r="E34" s="49"/>
      <c r="F34" s="49"/>
      <c r="G34" s="49"/>
      <c r="H34" s="49"/>
      <c r="I34" s="78"/>
      <c r="J34" s="104" t="s">
        <v>142</v>
      </c>
      <c r="K34" s="49"/>
      <c r="L34" s="49"/>
      <c r="M34" s="49"/>
      <c r="N34" s="49"/>
      <c r="O34" s="49"/>
      <c r="P34" s="49"/>
      <c r="Q34" s="49"/>
      <c r="R34" s="50"/>
      <c r="S34" s="104" t="s">
        <v>142</v>
      </c>
      <c r="T34" s="49"/>
      <c r="U34" s="49"/>
      <c r="V34" s="49"/>
      <c r="W34" s="49"/>
      <c r="X34" s="49"/>
      <c r="Y34" s="49"/>
      <c r="Z34" s="49"/>
      <c r="AA34" s="50"/>
      <c r="AB34" s="104" t="s">
        <v>142</v>
      </c>
      <c r="AC34" s="49"/>
      <c r="AD34" s="49"/>
      <c r="AE34" s="49"/>
      <c r="AF34" s="49"/>
      <c r="AG34" s="49"/>
      <c r="AH34" s="49"/>
      <c r="AI34" s="49"/>
      <c r="AJ34" s="50"/>
      <c r="AK34" s="104" t="s">
        <v>142</v>
      </c>
      <c r="AL34" s="49"/>
      <c r="AM34" s="49"/>
      <c r="AN34" s="49"/>
      <c r="AO34" s="49"/>
      <c r="AP34" s="49"/>
      <c r="AQ34" s="49"/>
      <c r="AR34" s="50"/>
      <c r="AS34" s="57"/>
      <c r="AT34" s="104" t="s">
        <v>142</v>
      </c>
      <c r="AU34" s="49"/>
      <c r="AV34" s="49"/>
      <c r="AW34" s="49"/>
      <c r="AX34" s="49"/>
      <c r="AY34" s="49"/>
      <c r="AZ34" s="49"/>
      <c r="BA34" s="49"/>
      <c r="BB34" s="50"/>
      <c r="BC34" s="104" t="s">
        <v>142</v>
      </c>
      <c r="BD34" s="49"/>
      <c r="BE34" s="49"/>
      <c r="BF34" s="49"/>
      <c r="BG34" s="49"/>
      <c r="BH34" s="49"/>
      <c r="BI34" s="49"/>
      <c r="BJ34" s="49"/>
      <c r="BK34" s="50"/>
      <c r="BL34" s="104" t="s">
        <v>142</v>
      </c>
      <c r="BM34" s="49"/>
      <c r="BN34" s="49"/>
      <c r="BO34" s="49"/>
      <c r="BP34" s="49"/>
      <c r="BQ34" s="49"/>
      <c r="BR34" s="49"/>
      <c r="BS34" s="49"/>
      <c r="BT34" s="50"/>
    </row>
    <row r="35" spans="1:72" ht="361.35" customHeight="1" thickBot="1" x14ac:dyDescent="0.25">
      <c r="A35" s="105"/>
      <c r="B35" s="59" t="s">
        <v>144</v>
      </c>
      <c r="C35" s="51"/>
      <c r="D35" s="51"/>
      <c r="E35" s="51"/>
      <c r="F35" s="51"/>
      <c r="G35" s="51"/>
      <c r="H35" s="51"/>
      <c r="I35" s="79"/>
      <c r="J35" s="105"/>
      <c r="K35" s="51"/>
      <c r="L35" s="51"/>
      <c r="M35" s="51"/>
      <c r="N35" s="51"/>
      <c r="O35" s="51"/>
      <c r="P35" s="51"/>
      <c r="Q35" s="51"/>
      <c r="R35" s="52"/>
      <c r="S35" s="105"/>
      <c r="T35" s="51"/>
      <c r="U35" s="51"/>
      <c r="V35" s="51"/>
      <c r="W35" s="51"/>
      <c r="X35" s="51"/>
      <c r="Y35" s="51"/>
      <c r="Z35" s="51"/>
      <c r="AA35" s="52"/>
      <c r="AB35" s="105"/>
      <c r="AC35" s="51"/>
      <c r="AD35" s="51"/>
      <c r="AE35" s="51"/>
      <c r="AF35" s="51"/>
      <c r="AG35" s="51"/>
      <c r="AH35" s="51"/>
      <c r="AI35" s="51"/>
      <c r="AJ35" s="52"/>
      <c r="AK35" s="105"/>
      <c r="AL35" s="51"/>
      <c r="AM35" s="51"/>
      <c r="AN35" s="51"/>
      <c r="AO35" s="51"/>
      <c r="AP35" s="51"/>
      <c r="AQ35" s="51"/>
      <c r="AR35" s="52"/>
      <c r="AS35" s="58"/>
      <c r="AT35" s="105"/>
      <c r="AU35" s="51"/>
      <c r="AV35" s="51"/>
      <c r="AW35" s="51"/>
      <c r="AX35" s="51"/>
      <c r="AY35" s="51"/>
      <c r="AZ35" s="51"/>
      <c r="BA35" s="51"/>
      <c r="BB35" s="52"/>
      <c r="BC35" s="105"/>
      <c r="BD35" s="51"/>
      <c r="BE35" s="51"/>
      <c r="BF35" s="51"/>
      <c r="BG35" s="51"/>
      <c r="BH35" s="51"/>
      <c r="BI35" s="51"/>
      <c r="BJ35" s="51"/>
      <c r="BK35" s="52"/>
      <c r="BL35" s="105"/>
      <c r="BM35" s="51"/>
      <c r="BN35" s="51"/>
      <c r="BO35" s="51"/>
      <c r="BP35" s="51"/>
      <c r="BQ35" s="51"/>
      <c r="BR35" s="51"/>
      <c r="BS35" s="51"/>
      <c r="BT35" s="52"/>
    </row>
    <row r="36" spans="1:72" ht="361.35" customHeight="1" thickBot="1" x14ac:dyDescent="0.25">
      <c r="A36" s="106"/>
      <c r="B36" s="62" t="s">
        <v>145</v>
      </c>
      <c r="C36" s="53"/>
      <c r="D36" s="53"/>
      <c r="E36" s="53"/>
      <c r="F36" s="53"/>
      <c r="G36" s="53"/>
      <c r="H36" s="53"/>
      <c r="I36" s="80"/>
      <c r="J36" s="105"/>
      <c r="K36" s="51"/>
      <c r="L36" s="51"/>
      <c r="M36" s="51"/>
      <c r="N36" s="51"/>
      <c r="O36" s="51"/>
      <c r="P36" s="51"/>
      <c r="Q36" s="51"/>
      <c r="R36" s="52"/>
      <c r="S36" s="105"/>
      <c r="T36" s="51"/>
      <c r="U36" s="51"/>
      <c r="V36" s="51"/>
      <c r="W36" s="51"/>
      <c r="X36" s="51"/>
      <c r="Y36" s="51"/>
      <c r="Z36" s="51"/>
      <c r="AA36" s="52"/>
      <c r="AB36" s="105"/>
      <c r="AC36" s="51"/>
      <c r="AD36" s="51"/>
      <c r="AE36" s="51"/>
      <c r="AF36" s="51"/>
      <c r="AG36" s="51"/>
      <c r="AH36" s="51"/>
      <c r="AI36" s="51"/>
      <c r="AJ36" s="52"/>
      <c r="AK36" s="105"/>
      <c r="AL36" s="51"/>
      <c r="AM36" s="51"/>
      <c r="AN36" s="51"/>
      <c r="AO36" s="51"/>
      <c r="AP36" s="51"/>
      <c r="AQ36" s="51"/>
      <c r="AR36" s="52"/>
      <c r="AS36" s="58"/>
      <c r="AT36" s="105"/>
      <c r="AU36" s="51"/>
      <c r="AV36" s="51"/>
      <c r="AW36" s="51"/>
      <c r="AX36" s="51"/>
      <c r="AY36" s="51"/>
      <c r="AZ36" s="51"/>
      <c r="BA36" s="51"/>
      <c r="BB36" s="52"/>
      <c r="BC36" s="105"/>
      <c r="BD36" s="51"/>
      <c r="BE36" s="51"/>
      <c r="BF36" s="51"/>
      <c r="BG36" s="51"/>
      <c r="BH36" s="51"/>
      <c r="BI36" s="51"/>
      <c r="BJ36" s="51"/>
      <c r="BK36" s="52"/>
      <c r="BL36" s="105"/>
      <c r="BM36" s="51"/>
      <c r="BN36" s="51"/>
      <c r="BO36" s="51"/>
      <c r="BP36" s="51"/>
      <c r="BQ36" s="51"/>
      <c r="BR36" s="51"/>
      <c r="BS36" s="51"/>
      <c r="BT36" s="52"/>
    </row>
    <row r="37" spans="1:72" ht="119.25" customHeight="1" x14ac:dyDescent="0.2"/>
    <row r="38" spans="1:72" ht="119.25" customHeight="1" x14ac:dyDescent="0.2"/>
    <row r="39" spans="1:72" ht="119.25" customHeight="1" x14ac:dyDescent="0.2"/>
    <row r="40" spans="1:72" ht="119.25" customHeight="1" x14ac:dyDescent="0.2"/>
    <row r="41" spans="1:72" ht="119.25" customHeight="1" x14ac:dyDescent="0.2"/>
    <row r="42" spans="1:72" ht="119.25" customHeight="1" x14ac:dyDescent="0.2"/>
    <row r="43" spans="1:72" ht="119.25" customHeight="1" x14ac:dyDescent="0.2"/>
    <row r="44" spans="1:72" ht="119.25" customHeight="1" x14ac:dyDescent="0.2"/>
    <row r="45" spans="1:72" ht="119.25" customHeight="1" x14ac:dyDescent="0.2"/>
    <row r="46" spans="1:72" ht="119.25" customHeight="1" x14ac:dyDescent="0.2"/>
    <row r="47" spans="1:72" ht="119.25" customHeight="1" x14ac:dyDescent="0.2"/>
  </sheetData>
  <sortState ref="D17:D31">
    <sortCondition sortBy="cellColor" ref="D17:D31" dxfId="12"/>
  </sortState>
  <mergeCells count="64">
    <mergeCell ref="A34:A36"/>
    <mergeCell ref="J34:J36"/>
    <mergeCell ref="S34:S36"/>
    <mergeCell ref="AB34:AB36"/>
    <mergeCell ref="AK34:AK36"/>
    <mergeCell ref="BN16:BT16"/>
    <mergeCell ref="BE2:BK2"/>
    <mergeCell ref="BK3:BK5"/>
    <mergeCell ref="BD6:BK6"/>
    <mergeCell ref="AT34:AT36"/>
    <mergeCell ref="BC34:BC36"/>
    <mergeCell ref="BL34:BL36"/>
    <mergeCell ref="BL2:BL5"/>
    <mergeCell ref="BN2:BT2"/>
    <mergeCell ref="BT3:BT5"/>
    <mergeCell ref="BM6:BT6"/>
    <mergeCell ref="BL7:BL14"/>
    <mergeCell ref="BM11:BT11"/>
    <mergeCell ref="BC7:BC14"/>
    <mergeCell ref="BD11:BK11"/>
    <mergeCell ref="AV16:BB16"/>
    <mergeCell ref="AM2:AS2"/>
    <mergeCell ref="AS3:AS5"/>
    <mergeCell ref="AL6:AS6"/>
    <mergeCell ref="BC2:BC5"/>
    <mergeCell ref="AT2:AT5"/>
    <mergeCell ref="AV2:BB2"/>
    <mergeCell ref="BB3:BB5"/>
    <mergeCell ref="AU6:BB6"/>
    <mergeCell ref="AT7:AT14"/>
    <mergeCell ref="AU11:BB11"/>
    <mergeCell ref="BE16:BK16"/>
    <mergeCell ref="AK7:AK14"/>
    <mergeCell ref="AL11:AS11"/>
    <mergeCell ref="AM16:AS16"/>
    <mergeCell ref="AD16:AJ16"/>
    <mergeCell ref="U2:AA2"/>
    <mergeCell ref="AA3:AA5"/>
    <mergeCell ref="T6:AA6"/>
    <mergeCell ref="AK2:AK5"/>
    <mergeCell ref="AB2:AB5"/>
    <mergeCell ref="AD2:AJ2"/>
    <mergeCell ref="AJ3:AJ5"/>
    <mergeCell ref="AC6:AJ6"/>
    <mergeCell ref="AB7:AB14"/>
    <mergeCell ref="AC11:AJ11"/>
    <mergeCell ref="T11:AA11"/>
    <mergeCell ref="U16:AA16"/>
    <mergeCell ref="C16:I16"/>
    <mergeCell ref="J2:J5"/>
    <mergeCell ref="L2:R2"/>
    <mergeCell ref="R3:R5"/>
    <mergeCell ref="K6:R6"/>
    <mergeCell ref="J7:J14"/>
    <mergeCell ref="K11:R11"/>
    <mergeCell ref="L16:R16"/>
    <mergeCell ref="C2:I2"/>
    <mergeCell ref="I3:I5"/>
    <mergeCell ref="A2:A5"/>
    <mergeCell ref="A7:A14"/>
    <mergeCell ref="B11:I11"/>
    <mergeCell ref="B6:I6"/>
    <mergeCell ref="S2:S5"/>
    <mergeCell ref="S7:S14"/>
  </mergeCells>
  <conditionalFormatting sqref="I17:I29 I31:I33 R17:R29 R31:R33 AA17:AA29 AA31:AA33 AJ17:AJ29 AJ31:AJ33 AS17:AS29 AS31:AS33 BB17:BB29 BB31:BB33 BK17:BK29 BK31:BK33 BT17:BT29 BT31:BT33">
    <cfRule type="colorScale" priority="110">
      <colorScale>
        <cfvo type="num" val="1.75"/>
        <cfvo type="num" val="2.25"/>
        <cfvo type="num" val="3"/>
        <color rgb="FFF8696B"/>
        <color rgb="FFFFEB84"/>
        <color rgb="FF63BE7B"/>
      </colorScale>
    </cfRule>
  </conditionalFormatting>
  <conditionalFormatting sqref="BE17:BJ32 C17:H32 L17:Q32 U17:Z32 AD17:AI32 AM17:AR32 AV17:BA32 BN17:BS32">
    <cfRule type="cellIs" dxfId="11" priority="92" operator="equal">
      <formula>$B$8</formula>
    </cfRule>
    <cfRule type="cellIs" dxfId="10" priority="93" operator="equal">
      <formula>$B$8</formula>
    </cfRule>
    <cfRule type="cellIs" dxfId="9" priority="100" operator="equal">
      <formula>$B$7</formula>
    </cfRule>
    <cfRule type="cellIs" dxfId="8" priority="101" operator="equal">
      <formula>$B$14</formula>
    </cfRule>
    <cfRule type="cellIs" dxfId="7" priority="103" operator="equal">
      <formula>$B$8</formula>
    </cfRule>
    <cfRule type="cellIs" dxfId="6" priority="104" operator="equal">
      <formula>$B$7</formula>
    </cfRule>
  </conditionalFormatting>
  <conditionalFormatting sqref="I17:I29 I31:I33 R17:R29 R31:R33 AA17:AA29 AA31:AA33 AJ17:AJ29 AJ31:AJ33 AS17:AS29 AS31:AS33 BB17:BB29 BB31:BB33 BK17:BK29 BK31:BK33 BT17:BT29 BT31:BT33">
    <cfRule type="cellIs" dxfId="5" priority="97" operator="between">
      <formula>1.5</formula>
      <formula>2.25</formula>
    </cfRule>
    <cfRule type="cellIs" dxfId="4" priority="98" operator="greaterThan">
      <formula>2.25</formula>
    </cfRule>
    <cfRule type="cellIs" dxfId="3" priority="99" operator="lessThan">
      <formula>1.5</formula>
    </cfRule>
  </conditionalFormatting>
  <conditionalFormatting sqref="I17:I33 R17:R33 AA17:AA33 AJ17:AJ33 AS17:AS33 BB17:BB33 BK17:BK33 BT17:BT33">
    <cfRule type="cellIs" dxfId="2" priority="94" operator="between">
      <formula>1.5</formula>
      <formula>2.25</formula>
    </cfRule>
    <cfRule type="cellIs" dxfId="1" priority="95" operator="lessThan">
      <formula>1.5</formula>
    </cfRule>
    <cfRule type="cellIs" dxfId="0" priority="96" operator="greaterThan">
      <formula>2.25</formula>
    </cfRule>
  </conditionalFormatting>
  <pageMargins left="0.51181102362204722" right="0.31496062992125984" top="0.74803149606299213" bottom="0.31496062992125984" header="0.31496062992125984" footer="0.19685039370078741"/>
  <pageSetup paperSize="9" scale="60" orientation="portrait" r:id="rId1"/>
  <rowBreaks count="1" manualBreakCount="1">
    <brk id="32" max="7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3"/>
  <sheetViews>
    <sheetView showGridLines="0" tabSelected="1" view="pageBreakPreview" topLeftCell="A496" zoomScaleNormal="100" zoomScaleSheetLayoutView="100" workbookViewId="0">
      <selection activeCell="D412" sqref="D412"/>
    </sheetView>
  </sheetViews>
  <sheetFormatPr baseColWidth="10" defaultRowHeight="15" x14ac:dyDescent="0.25"/>
  <cols>
    <col min="7" max="7" width="12.140625" customWidth="1"/>
    <col min="9" max="9" width="14.28515625" customWidth="1"/>
  </cols>
  <sheetData>
    <row r="1" spans="1:1" x14ac:dyDescent="0.25">
      <c r="A1" s="2" t="s">
        <v>154</v>
      </c>
    </row>
    <row r="26" spans="1:1" x14ac:dyDescent="0.25">
      <c r="A26" t="s">
        <v>31</v>
      </c>
    </row>
    <row r="27" spans="1:1" x14ac:dyDescent="0.25">
      <c r="A27" t="s">
        <v>35</v>
      </c>
    </row>
    <row r="28" spans="1:1" x14ac:dyDescent="0.25">
      <c r="A28" t="s">
        <v>34</v>
      </c>
    </row>
    <row r="60" spans="1:1" x14ac:dyDescent="0.25">
      <c r="A60" s="2" t="s">
        <v>155</v>
      </c>
    </row>
    <row r="85" spans="1:9" x14ac:dyDescent="0.25">
      <c r="A85" s="2" t="s">
        <v>36</v>
      </c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 t="s">
        <v>37</v>
      </c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 t="s">
        <v>32</v>
      </c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 t="s">
        <v>33</v>
      </c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 t="s">
        <v>34</v>
      </c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19" spans="1:1" x14ac:dyDescent="0.25">
      <c r="A119" s="2" t="s">
        <v>156</v>
      </c>
    </row>
    <row r="145" spans="1:9" x14ac:dyDescent="0.25">
      <c r="A145" s="2" t="s">
        <v>36</v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 t="s">
        <v>37</v>
      </c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 t="s">
        <v>32</v>
      </c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 t="s">
        <v>33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 t="s">
        <v>34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78" spans="1:1" x14ac:dyDescent="0.25">
      <c r="A178" s="2" t="s">
        <v>157</v>
      </c>
    </row>
    <row r="203" spans="1:9" x14ac:dyDescent="0.25">
      <c r="A203" s="2" t="s">
        <v>36</v>
      </c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 t="s">
        <v>37</v>
      </c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 t="s">
        <v>32</v>
      </c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 t="s">
        <v>33</v>
      </c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 t="s">
        <v>34</v>
      </c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37" spans="1:1" x14ac:dyDescent="0.25">
      <c r="A237" s="2" t="s">
        <v>158</v>
      </c>
    </row>
    <row r="262" spans="1:9" x14ac:dyDescent="0.25">
      <c r="A262" s="2" t="s">
        <v>36</v>
      </c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 t="s">
        <v>37</v>
      </c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 t="s">
        <v>32</v>
      </c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 t="s">
        <v>33</v>
      </c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 t="s">
        <v>34</v>
      </c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2"/>
      <c r="C276" s="2"/>
      <c r="D276" s="2"/>
      <c r="E276" s="2"/>
      <c r="F276" s="2"/>
      <c r="G276" s="2"/>
      <c r="H276" s="2"/>
      <c r="I276" s="2"/>
    </row>
    <row r="296" spans="1:1" x14ac:dyDescent="0.25">
      <c r="A296" s="2" t="s">
        <v>159</v>
      </c>
    </row>
    <row r="321" spans="1:9" x14ac:dyDescent="0.25">
      <c r="A321" s="2" t="s">
        <v>36</v>
      </c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2" t="s">
        <v>37</v>
      </c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2" t="s">
        <v>32</v>
      </c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2" t="s">
        <v>33</v>
      </c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2" t="s">
        <v>34</v>
      </c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2"/>
      <c r="B335" s="2"/>
      <c r="C335" s="2"/>
      <c r="D335" s="2"/>
      <c r="E335" s="2"/>
      <c r="F335" s="2"/>
      <c r="G335" s="2"/>
      <c r="H335" s="2"/>
      <c r="I335" s="2"/>
    </row>
    <row r="355" spans="1:1" x14ac:dyDescent="0.25">
      <c r="A355" s="2" t="s">
        <v>160</v>
      </c>
    </row>
    <row r="380" spans="1:9" x14ac:dyDescent="0.25">
      <c r="A380" s="2" t="s">
        <v>36</v>
      </c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2" t="s">
        <v>37</v>
      </c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2" t="s">
        <v>32</v>
      </c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2" t="s">
        <v>33</v>
      </c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2" t="s">
        <v>34</v>
      </c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2"/>
      <c r="B394" s="2"/>
      <c r="C394" s="2"/>
      <c r="D394" s="2"/>
      <c r="E394" s="2"/>
      <c r="F394" s="2"/>
      <c r="G394" s="2"/>
      <c r="H394" s="2"/>
      <c r="I394" s="2"/>
    </row>
    <row r="414" spans="1:1" x14ac:dyDescent="0.25">
      <c r="A414" s="2" t="s">
        <v>161</v>
      </c>
    </row>
    <row r="439" spans="1:9" x14ac:dyDescent="0.25">
      <c r="A439" s="2" t="s">
        <v>36</v>
      </c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 t="s">
        <v>37</v>
      </c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 t="s">
        <v>32</v>
      </c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 t="s">
        <v>33</v>
      </c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 t="s">
        <v>34</v>
      </c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2"/>
      <c r="C453" s="2"/>
      <c r="D453" s="2"/>
      <c r="E453" s="2"/>
      <c r="F453" s="2"/>
      <c r="G453" s="2"/>
      <c r="H453" s="2"/>
      <c r="I453" s="2"/>
    </row>
    <row r="473" spans="1:1" x14ac:dyDescent="0.25">
      <c r="A473" s="2" t="s">
        <v>163</v>
      </c>
    </row>
    <row r="499" spans="1:9" x14ac:dyDescent="0.25">
      <c r="A499" s="2" t="s">
        <v>36</v>
      </c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 t="s">
        <v>37</v>
      </c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 t="s">
        <v>32</v>
      </c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 t="s">
        <v>33</v>
      </c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 t="s">
        <v>34</v>
      </c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2"/>
      <c r="C513" s="2"/>
      <c r="D513" s="2"/>
      <c r="E513" s="2"/>
      <c r="F513" s="2"/>
      <c r="G513" s="2"/>
      <c r="H513" s="2"/>
      <c r="I513" s="2"/>
    </row>
  </sheetData>
  <pageMargins left="0.28000000000000003" right="0.18" top="0.75" bottom="0.75" header="0.3" footer="0.3"/>
  <pageSetup paperSize="9" scale="84" orientation="portrait" r:id="rId1"/>
  <rowBreaks count="8" manualBreakCount="8">
    <brk id="58" max="16383" man="1"/>
    <brk id="117" max="16383" man="1"/>
    <brk id="176" max="16383" man="1"/>
    <brk id="235" max="16383" man="1"/>
    <brk id="294" max="16383" man="1"/>
    <brk id="353" max="16383" man="1"/>
    <brk id="412" max="16383" man="1"/>
    <brk id="4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SYNTHE AUTO EVA</vt:lpstr>
      <vt:lpstr>GRAPHIQUE AUTO-EVALUATION</vt:lpstr>
      <vt:lpstr>GOUV</vt:lpstr>
      <vt:lpstr>GOUVERNANCE</vt:lpstr>
      <vt:lpstr>'SYNTHE AUTO EVA'!Zone_d_impression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sylvie bregeon</cp:lastModifiedBy>
  <cp:lastPrinted>2016-05-23T19:46:27Z</cp:lastPrinted>
  <dcterms:created xsi:type="dcterms:W3CDTF">2011-03-07T09:15:44Z</dcterms:created>
  <dcterms:modified xsi:type="dcterms:W3CDTF">2016-05-23T19:46:30Z</dcterms:modified>
</cp:coreProperties>
</file>